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hristinahadwick\State of Nevada\DHHS-DO Fiscal - Fiscal Managers - Fiscal Managers\ARPA\"/>
    </mc:Choice>
  </mc:AlternateContent>
  <xr:revisionPtr revIDLastSave="0" documentId="13_ncr:1_{5147467F-AB4C-4999-8BDF-EC7CA87F3B9B}" xr6:coauthVersionLast="47" xr6:coauthVersionMax="47" xr10:uidLastSave="{00000000-0000-0000-0000-000000000000}"/>
  <bookViews>
    <workbookView xWindow="-28920" yWindow="-120" windowWidth="29040" windowHeight="15720" xr2:uid="{3ABC2E35-5677-463C-B13E-BC19FE38D48A}"/>
  </bookViews>
  <sheets>
    <sheet name="DHS ACTIVE PROJECTS" sheetId="1" r:id="rId1"/>
  </sheets>
  <externalReferences>
    <externalReference r:id="rId2"/>
  </externalReferences>
  <definedNames>
    <definedName name="_1__123Graph_ACHART_1" localSheetId="0" hidden="1">#REF!</definedName>
    <definedName name="_xlnm._FilterDatabase" localSheetId="0" hidden="1">'DHS ACTIVE PROJECTS'!$A$3:$P$51</definedName>
    <definedName name="_Key1" localSheetId="0" hidden="1">#REF!</definedName>
    <definedName name="_Sort" hidden="1">#REF!</definedName>
    <definedName name="a" localSheetId="0"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b" localSheetId="0" hidden="1">{"PROGSTMT",#N/A,FALSE,"PROGSTMT"}</definedName>
    <definedName name="C25076CC" localSheetId="0"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cat13base"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donna"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donna1"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June"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long3" localSheetId="0"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long4" localSheetId="0"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MARTY"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narrative" localSheetId="0" hidden="1">{"PROGSTMT",#N/A,FALSE,"PROGSTMT"}</definedName>
    <definedName name="new"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_xlnm.Print_Area" localSheetId="0">'DHS ACTIVE PROJECTS'!$A$1:$P$51</definedName>
    <definedName name="_xlnm.Print_Titles" localSheetId="0">'DHS ACTIVE PROJECTS'!$3:$3</definedName>
    <definedName name="refMarty"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scott3"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refspelts100"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refspelts12"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test"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test1"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cott"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cott2"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cott3"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1"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0"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00"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1"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12"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2"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3"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4"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5"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6"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7"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8"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9"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terri"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test"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test1"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th"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wrn.BASE."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wrn.BASE._.SECTION."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wrn.Cash._.Analysis." localSheetId="0" hidden="1">{#N/A,#N/A,TRUE," Category 12, 14, 15";#N/A,#N/A,TRUE,"SFY 00";#N/A,#N/A,TRUE,"SFY 01";#N/A,#N/A,TRUE,"SFY 02";#N/A,#N/A,TRUE,"SFY 03"}</definedName>
    <definedName name="wrn.ENHANCEMENTS." localSheetId="0"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wrn.FUND._.MAP." localSheetId="0" hidden="1">{"MAP LA2000",#N/A,FALSE,"3645 FUND MAP";"MAP LA2001",#N/A,FALSE,"3645 FUND MAP"}</definedName>
    <definedName name="wrn.long" localSheetId="0"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MAINT." localSheetId="0"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mainta." localSheetId="0"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NARRATIVE._.PROGRAM._.DESCRIPTION." localSheetId="0" hidden="1">{"PROGSTMT",#N/A,FALSE,"PROGSTMT"}</definedName>
    <definedName name="wrn.Operating._.Statement." localSheetId="0" hidden="1">{"Surplus",#N/A,TRUE,"Surplus";"12ths",#N/A,TRUE,"12ths";"Main Statement",#N/A,TRUE,"Main Statement"}</definedName>
    <definedName name="wrn.PROGSTMT." localSheetId="0" hidden="1">{"PROGSTMT",#N/A,FALSE,"PROGSTMT"}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1" i="1" l="1"/>
  <c r="N52" i="1" s="1"/>
  <c r="M51" i="1"/>
  <c r="K51" i="1"/>
  <c r="G51" i="1"/>
  <c r="J51" i="1"/>
  <c r="K52" i="1" l="1"/>
</calcChain>
</file>

<file path=xl/sharedStrings.xml><?xml version="1.0" encoding="utf-8"?>
<sst xmlns="http://schemas.openxmlformats.org/spreadsheetml/2006/main" count="312" uniqueCount="186">
  <si>
    <t>Agency Number</t>
  </si>
  <si>
    <t>Agency</t>
  </si>
  <si>
    <t>Allocation Number</t>
  </si>
  <si>
    <t>Project Description</t>
  </si>
  <si>
    <t>BA#</t>
  </si>
  <si>
    <t>CAT(s)</t>
  </si>
  <si>
    <t>TOTAL
ALLOCATION
(CALCULATED COLUMN)</t>
  </si>
  <si>
    <t>Start Date</t>
  </si>
  <si>
    <t>End Date</t>
  </si>
  <si>
    <t>Total Payments
All SFYs
(CALCULATED COLUMN)</t>
  </si>
  <si>
    <t>Total Unspent Balance
(CALCULATED COLUMN)</t>
  </si>
  <si>
    <t>% Spent</t>
  </si>
  <si>
    <t>CK TOTALS</t>
  </si>
  <si>
    <t>STATUS:
*ON-TRACK
*DELAYS
*SAVINGS IDENTIFIED</t>
  </si>
  <si>
    <t>COMMENTS</t>
  </si>
  <si>
    <t>400</t>
  </si>
  <si>
    <t>23NVTRI01</t>
  </si>
  <si>
    <t>NEVADA TRANSPLANT INSTITUTE</t>
  </si>
  <si>
    <t>402</t>
  </si>
  <si>
    <t>ADSD</t>
  </si>
  <si>
    <t>23EIPRC01</t>
  </si>
  <si>
    <t>EARLY INTERVENTION PERSONNEL CENTER</t>
  </si>
  <si>
    <t>23CMSMI01</t>
  </si>
  <si>
    <t>Case Management System Modernization/Integration</t>
  </si>
  <si>
    <t>23FCWPL01</t>
  </si>
  <si>
    <t>Frontline Caregivers Workforce Pipeline</t>
  </si>
  <si>
    <t>23HCAPD01</t>
  </si>
  <si>
    <t>Home/Chore Assistance for people with Disabilities</t>
  </si>
  <si>
    <t>23INHSV01</t>
  </si>
  <si>
    <t>In home Services, home modifications, assistive tech</t>
  </si>
  <si>
    <t>23RFPCN01</t>
  </si>
  <si>
    <t>RFP Consultant for Intensive Behavioral Support Homes</t>
  </si>
  <si>
    <t>23RSBEX01</t>
  </si>
  <si>
    <t>Residential Setting Beds Expansion</t>
  </si>
  <si>
    <t>23SVNEX01</t>
  </si>
  <si>
    <t>Service Navigation Expansion</t>
  </si>
  <si>
    <t>406</t>
  </si>
  <si>
    <t>DPBH</t>
  </si>
  <si>
    <t>22BHCGM01</t>
  </si>
  <si>
    <t>CONTRACT MANAGEMENT SYSTEM</t>
  </si>
  <si>
    <t>22BHSTF01b-c</t>
  </si>
  <si>
    <t>DPBH STAFFING for ARPA Reporting-SFY24 &amp; SFY25</t>
  </si>
  <si>
    <t>01 /
18</t>
  </si>
  <si>
    <t>23CFAEP01</t>
  </si>
  <si>
    <t>EPIDEMIOLOGIST</t>
  </si>
  <si>
    <t>23CSSBC01</t>
  </si>
  <si>
    <t>CRISIS STABILIZATION  CENTER</t>
  </si>
  <si>
    <t>23CYRMC01</t>
  </si>
  <si>
    <t>RURAL MOBILE CRISIS RESPONSE TEAM</t>
  </si>
  <si>
    <t>23EMGCS01</t>
  </si>
  <si>
    <t>EMERGENCY CRISIS CARE (Transfer 5 million to DCFS)</t>
  </si>
  <si>
    <t>23GIDTR01</t>
  </si>
  <si>
    <t>GENOMIC INFECTIOUS DISEASE TRACKING</t>
  </si>
  <si>
    <t xml:space="preserve">DPBH </t>
  </si>
  <si>
    <t>23HCWSS02</t>
  </si>
  <si>
    <t>Health Care Workforce Scholarships (Transferred from DHCFP)</t>
  </si>
  <si>
    <t>23IBCLC02</t>
  </si>
  <si>
    <t xml:space="preserve">International Board Certified Lactation Consultants </t>
  </si>
  <si>
    <t>23LCCMS01</t>
  </si>
  <si>
    <t>Lakes Crossing Camera System</t>
  </si>
  <si>
    <t>23LRHA01</t>
  </si>
  <si>
    <t>Local &amp; Regional Authorities Washoe, Carson, Churchill &amp; SNHD (Merged)</t>
  </si>
  <si>
    <t>23NBSTR01</t>
  </si>
  <si>
    <t>UNR NSPHL Newborn</t>
  </si>
  <si>
    <t>23RCCLV01</t>
  </si>
  <si>
    <t>RECUPERATIVE CARE CENTER EXPANSION</t>
  </si>
  <si>
    <t>23RHSCC01</t>
  </si>
  <si>
    <t>Reproductive Health Services</t>
  </si>
  <si>
    <t>01, 15</t>
  </si>
  <si>
    <t>24FPROS01</t>
  </si>
  <si>
    <t>Forensic Professional Services - Lake Crossing</t>
  </si>
  <si>
    <t>24INTFP01</t>
  </si>
  <si>
    <t>10 intermittent fiscal positions in L01 -  E226</t>
  </si>
  <si>
    <t>24JBMHP01</t>
  </si>
  <si>
    <t>Forensic Jail Based Mental Health Programs (SNAMHS/NNAMHS)</t>
  </si>
  <si>
    <t>24SNFLT01</t>
  </si>
  <si>
    <t>Skilled Nursing Facility - Forensic Long-Term Care</t>
  </si>
  <si>
    <t>407</t>
  </si>
  <si>
    <t>DSS</t>
  </si>
  <si>
    <t>23ACNVM01</t>
  </si>
  <si>
    <t>ACCESS NEVADA MODERNIZATION</t>
  </si>
  <si>
    <t>23CHDIF01</t>
  </si>
  <si>
    <t>CHILD CARE INFRASTRUCTURE</t>
  </si>
  <si>
    <t>23NOMAD01</t>
  </si>
  <si>
    <t>NOMADS UPDATE - CONTRACTS</t>
  </si>
  <si>
    <t>24SUEBT01</t>
  </si>
  <si>
    <t>DWSS Summer EBT</t>
  </si>
  <si>
    <t>409</t>
  </si>
  <si>
    <t>DCFS</t>
  </si>
  <si>
    <t>22DSWHD01</t>
  </si>
  <si>
    <t>DESERT WILLOW HARDENING</t>
  </si>
  <si>
    <t>22DSWHD01a</t>
  </si>
  <si>
    <t>23CAPWC01</t>
  </si>
  <si>
    <t>CHILD ASSAULT PREVENTION PROJECT OF WASHOE COUNTY</t>
  </si>
  <si>
    <t>23CLKCW01</t>
  </si>
  <si>
    <t>CLARK COUNTY CHILD WELFARE</t>
  </si>
  <si>
    <t>23EMGCS02</t>
  </si>
  <si>
    <t>EMERGENCY FUNDING FOR CHILD AND FAMILY SERVICES</t>
  </si>
  <si>
    <t>23EMPLR02</t>
  </si>
  <si>
    <t>EMERGENCY AND PLANNED RESPITE</t>
  </si>
  <si>
    <t>3146-FY24</t>
  </si>
  <si>
    <t>01
50</t>
  </si>
  <si>
    <t>23FTFPS01</t>
  </si>
  <si>
    <t>FAMILY TO PEER SUPPORT</t>
  </si>
  <si>
    <t>3145
3146-FY24</t>
  </si>
  <si>
    <t>23IFIHS01</t>
  </si>
  <si>
    <t xml:space="preserve"> INTENSIVE FAMILY IN HOME SERVICES</t>
  </si>
  <si>
    <t>01
41</t>
  </si>
  <si>
    <t>23LVSRC01</t>
  </si>
  <si>
    <t>VEGAS STRONG RESILIENCY CENTER</t>
  </si>
  <si>
    <t>23NWFEO01</t>
  </si>
  <si>
    <t>Nursing Workforce Educational Opportunity</t>
  </si>
  <si>
    <t>23SUPST3145</t>
  </si>
  <si>
    <t>ARPA OVERSIGHT (8 FTE Support Positions)</t>
  </si>
  <si>
    <t>01, 
43</t>
  </si>
  <si>
    <t>23SUPST3146</t>
  </si>
  <si>
    <t>CHILDREN'S BEHAVIORAL HEALTH AUTHORITY (8 FTE Support Positions)</t>
  </si>
  <si>
    <t>23UNITY01</t>
  </si>
  <si>
    <t>UNITY Replacement</t>
  </si>
  <si>
    <t>23WINIC01</t>
  </si>
  <si>
    <t>Wraparound Authority/ intensive Care Coordination</t>
  </si>
  <si>
    <t>3145-FY23, 3146-FY24</t>
  </si>
  <si>
    <t>01, 40</t>
  </si>
  <si>
    <t>24CAMRP01</t>
  </si>
  <si>
    <t>Camera Security Replacement Project</t>
  </si>
  <si>
    <t>24CMH9A01</t>
  </si>
  <si>
    <t>DCFS Bldg. 9 renovations - West Charleston Children's Mental Health</t>
  </si>
  <si>
    <t>ON-TRACK</t>
  </si>
  <si>
    <t>Project Updates:
Nevada Transplant Institute Clinic drawing has been submitted to the county for permitting. 
Nevada Donor Network- Donor Care Unit is under construction and completion is expected late February. The first donors should be received in March.
Renown has now done the 4th kidney transplant and they are applying to the Centers for Medicare and Medicaid Services (CMS) now for certification. 
Projected Expenditure Patterns:
Larger payments are related to the construction and the contract that was signed. Half of the remaining payments (Feb-Sep) relate to the rent for the NTI clinic which is simply a monthly payment.  The rest of the payments relate to staffing at Renown that was budgeted over the same time period.</t>
  </si>
  <si>
    <t>On-track</t>
  </si>
  <si>
    <t>Deobligation of $13,339 missing from file.  This was added. October represents partial month, some October payments are included in the total payments column.  Projection is based on average monthly cost to continue one contractual position.</t>
  </si>
  <si>
    <t>Note that the end date in this file was incorrect.  NOA says 12/31/2026. Projection methodology:
- Guidesoft Inc MSA Contractors  based on monthly average through August 2026, with reduced hours for Sept.-Nov. 2026. 
- O365 based on monthly average costs.
- Insight Public Sector based on contract deliverables.
- Wellsky based on contract deliverables.</t>
  </si>
  <si>
    <t>Projection methodology:
- Public Health Supportive based on project plan.
- KPS3 based on project deliverable schedule.</t>
  </si>
  <si>
    <t>Projection methodology:
- Acumen Fiscal Agent based on monthly projections for self-directed service support (Oct.-Nov. 2025 reflects approved services, monthly average used for Dec. 2025-Jun. 2026)
- Washoe County based on projections for direct services (Oct. 2025 reflects approved services, monthly average used for Nov. 2025-Feb. 2026)
- Jewish Family Service Agency based on projections for monthly direct service and administrative cost (amount varies by month)</t>
  </si>
  <si>
    <t>Projection methodology:
-Northern Nevada Bed Bug Relief based on continued costs for direct services (remaining funding allocated across three months, Oct.-Dec. 2025)</t>
  </si>
  <si>
    <t>Savings Identified, On track</t>
  </si>
  <si>
    <t>Savings identified during spending plan review can be deobligated. WP 26FRF32793 was submitted 12/12/25 for Feb IFC.
Projection methodology:
- Travel for Nov.-Dec. 2025 includes ASL travel and is based on planned activities scheduled for those months. Jan. 2025-Dec. 2026 is based on monthly average.
- Training reflects Therap Conference in Feb. 2026, AAIDD &amp; NASDDDS in Jun. 2026, and HCBS in Aug. 2026.
- Contractual projections for HMA contract, IT contractors, respite, and InterRai based on contract deliverables. Jan.-Mar. 2026 reflect planned activities during those months, Apr.-Dec. 2026 based on monthly averages.
- Supplies for Jan. 2026 reflects planned purchase.</t>
  </si>
  <si>
    <t>Projection methodology:
-Quinns Desert Home Inc. reflects completed activities for Oct. 2025.
- EKODS based on project schedule (monthly average for remaining months of project Nov. 2025-Jan. 2026)</t>
  </si>
  <si>
    <t>Projection methodology:
- Money Management International based on monthly contract amount.
- Jewish Family Service Agency, Lyon County, and Access to Healthcare Network based on remaining balance and award, split across remaining months.
- KPS3 based on contract deliverables (Oct. 2025 deliverables not yet invoiced. Start date for additional deliverable in Jan. 2026, continuing through Jun. 2026.)
- Nevada Public Health Foundation based on contract deliverables (Higher amount in in Dec. 2025 for kick off, as well as Apr. and Jun. 2026, other months in project period at $10k.)</t>
  </si>
  <si>
    <t>System configuration updates are required for templates and documents. Some updates to functionality as well.</t>
  </si>
  <si>
    <t xml:space="preserve">Project on-track to fully expend all funds </t>
  </si>
  <si>
    <t>One of the three recipients has fully expended, and the remaining two plan to fully expend.
 Tuition/Fees: PhD (3), MPH-Epi (4), MS-HAB (5), Epi-Bio Cert (3), Online Cert (3), undergraduate (1)Summer Internship Tuition/Fees: MPH-Epi (5) Summer Seminars: GA/Interns: MPH-Epi (9), MS-HAB (3) (UNR). Total Scholarships given in Fall 2025 : 41(Undergraduate= 6; Master's= 15; Doctoral=20). (UNLV).</t>
  </si>
  <si>
    <t>There has been no change we are still working on awarding Renown. Stale claim for Clark County was processed and the remaining balance is pending the execution of SG30004 for Renown Health.</t>
  </si>
  <si>
    <t>Savings Identified</t>
  </si>
  <si>
    <t>The remaining balance of $683.64 is being re-directed to 24JBMHP01 through de-obligation.  De-obligation submitted Nov. 25th and is pending final approval.</t>
  </si>
  <si>
    <t xml:space="preserve">Executed Service agreement was sent to provider and work began in September. We are expecting a full first invoice in November and second invoice in December prior to SA ending. The January remaining balance would go towards to indirect allocation. </t>
  </si>
  <si>
    <t>NSPHL is on-track and has guaranteed the spend down of their entire award on or before 6/30/2026</t>
  </si>
  <si>
    <t>All recipients indicate they will be able to offer the remaining scholarships and fully expend the remaining funds.</t>
  </si>
  <si>
    <t xml:space="preserve"> UNLV Pipeline 19 scholarships were distributed from January 7, 2025, to May 1, 2025. 4 people have completed their training. One person has completed their certification. The other 3 people will be taking their certification exam in July. All 34 awardees are still in process of completing their courses. Currently trying to secure another hospital location for mentees in Southern Nevada.</t>
  </si>
  <si>
    <t>Project performance period extended for continued work and support of completing project tasks. An upgrade to the flooring in the area this project took place is going to occur. Contract with flooring vendor in process.  Re-allocation of $288,337.50 to 24JBMHP01 through de-obligation in process.  Program is working on getting the de-obligation finalized and submitted to GFO. Additional request to extend performance period through 4/2026 in progress.</t>
  </si>
  <si>
    <t>The majority of the remaining funds are for the Northern Nevada Public Health TB clinic.  They expect to have the project completed by Mid 2026, and will fully expend.</t>
  </si>
  <si>
    <t>Spend down is on track; 3 of the 5 remaining disorders will be added to the panel after the building certificate of occupancy is granted in October 2026 as equipment can't be set up until they are in the new building.  NSPHL states they will completely spend down and have a year to expend the final 18% of the award remaining.</t>
  </si>
  <si>
    <t xml:space="preserve">Due to delays in project getting started, expenses did not start occurring until March of 2025.  Since that time  $4,487,540.15 has been expended.  The $501k repeated projection is strictly an estimate, as expenditures related to construction are fluid based on external factors (Material supply, weather, etc.).  Program continues to work closely with subrecipients to ensure full expected spend down of award.  </t>
  </si>
  <si>
    <t>ARPA funding supports subgrants to three other reproductive health service programs, Carson City Health and Human Services (CCHHS), Central Nevada Health District (CNHD), and Northern Nevada Public Health (NNPH). All three subgrantees have submitted spend plans for the entirety of the project period; spend plans submitted are based by SFY, hence the projections have been broken out monthly based on subrecipients projections. Spend plans ascertain they will fully expend their award amounts by the end of the project period, December 31, 2026. Additionally, ARPA is being highly depended on during these unknowing moments for CHN and the sub awardees as it still remains unclear as to whether Title X will continue to fully fund programs, although Title X has released the second NOGAs for this project year (from April 1, 2025 – March 31, 2026).</t>
  </si>
  <si>
    <t>Contracted clinical staff continue to serve the program in way of evaluations and competency based services. The projections are based on the same number of contractors working the same number of hours each week. Program leadership and fiscal management work closely together to ensure allocation is utilized entirely within the performance period.</t>
  </si>
  <si>
    <t>Excess funds identified in the amount of $420,086 have already been de-obligated. Remaining funds are expected to be fully expended.</t>
  </si>
  <si>
    <t>Sub-awards have been executed and awarded to Clark County Detention Center and Washoe County Jail. Program in full operating for Washoe and Clark Counties. Program received  $2,939,148.  Additional allocation of $220,057.32 of de-obligated funds in process.</t>
  </si>
  <si>
    <t xml:space="preserve">Excess funds identified in the amount of $2,939,148 have already been de-obligated. Remaining funds are expected to be fully expended. </t>
  </si>
  <si>
    <t>On Track</t>
  </si>
  <si>
    <t>This project is on track. The provided spend plan addresses the contractual deliverables for maintenance and operations. The Project management team addressing production defects and language translation activities as needed related to Access Nevada.  MSA roll off planning is underway. Planned completion date related to deliverables addressing maintenance and operation efforts are contractually obligated through June 30, 2026.</t>
  </si>
  <si>
    <t>All sub-recipients were contacted via email and each provided a detailed spend down specific to their project.  These are confirmed spending plans based on timelines for construction and facility opening dates.</t>
  </si>
  <si>
    <t>Funds have been obligated and currently being expended by the approved project delivery contract with vendor. Phase I is complete, and maintenance and operations efforts are correcting production defects. Phase II is in UAT Testing at 40% complete. Additional hours being added to UAT testers to remain on track for planned delivery. Phase II is on track as planned to go live February 2026. Phase III will have address production support Phase II, Phase III, stabilize batches, payments, federal interface and decommissioning of NOMADS.  All funding is projected to be expended by June 30, 2026.</t>
  </si>
  <si>
    <t>On-Track, timing of some costs is dependent on timely billings from other agencies.</t>
  </si>
  <si>
    <t xml:space="preserve">Payments went out as planned as the project met the key deliverables tied to payment. No change orders impacted scope, cost, or schedule which remains aligned to the approved funding request. Funds are still being utilized to support ongoing M&amp;O and other EBT-related costs associated with the 2025 program issuance and administration. We are also anticipating additional invoicing from the system enhancement vendor and FIS for benefit issuances and related services that occurred through October. Summer EBT projections also include, rent charges and the division's federally approved Cost Allocated payroll and operating costs in support of SEBT. ARPA funds are projected to be expended by 02/01/2026, accounting for any delays in receipt of invoices or delays in cost allocation. October invoice in the amount of $146,687.50 has been received from Deloitte but not fully processed and closed in EPro. Still pending Deloitte's invoices for M&amp;O month's of November, December. The EBT vendor FIS' invoice #1004349939 (dated July 16, 2025; due August 16, 2025) for $96,871.08 is stale dated and will be paid in the next 60 days. </t>
  </si>
  <si>
    <t>Delays</t>
  </si>
  <si>
    <t xml:space="preserve">Spending plan provided by SPWD for Ceiling Replacement Project 22DSWD01 (Project #22-A012). Spending through the end of this calendar year is for the HVAC replacement project contracted to American Southwest Electric that is scheduled to complete in November and bill in December of 2025. </t>
  </si>
  <si>
    <t>Spending plan provided by SPWD for 22DSWD01a (Project #23-A005) which is estimated to be completed by December 2026. The Unit Hardening project will be contracted to Whiting Turner and is scheduled to begin in April 2026 and be complete December 2026. Funding for this work is supplemented by CIP project 23-M02 as an emergent need, however we plan to spend ARPA funds first which is why the projection shows 23-A005 spending mostly complete by August 2026. $50k of the savings identified will be re-allocated to 24CMH9A01- Campus for Hope project.</t>
  </si>
  <si>
    <t>On-Track</t>
  </si>
  <si>
    <t xml:space="preserve">Project is pending approval of non-IFC work program 26FRF31452 to balance forward the ARPA funding from SFY25 to SFY26. Request for Reimbursements are pending and final payment of $35,507.16 will be processed as soon as the category is established in SFY26. </t>
  </si>
  <si>
    <t xml:space="preserve">This project allocates ARPA funds to develop the new Clark County Clinical and Community Services (CCS) department.  While some expenditures have been delayed due to vendor procurement timelines, contract negotiations, and coordination with state and federal partners, substantial progress has been made. The County is now positioned to rapidly expend these funds through finalized scopes of work, consultant agreements, and necessary infrastructure investments. The new department represents a major system transformation for Clark County, establishing a dedicated division to support the implementation of Family First Prevention Services Act (FFPSA), Differential Response, and enhanced Medicaid-funded services for children with behavioral health needs. Key milestones are office reconfiguration, consultant engagements, system development and program realignment. The County is actively finalizing these scopes and expects accelerated expenditures beginning November 2025.  This plan aligns expenditures with operational readiness and contract execution timelines. Spending in November 2025–January 2026 focuses primarily on service continuity for CSEC and QRTP homes, consultant fees and licensure startup costs. Spending between January 2026 – June 2026 emphasizes infrastructure, IT systems, services restructure and hiring staff and training investments required to launch and sustain the department. The County anticipates full drawdown of the $3.3 million by June 30, 2026, ensuring compliance with ARPA deadlines and project goals.  Clark County remains fully committed to expending the remaining ARPA funds by June 30, 2026, in alignment with federal timelines and local priorities. Clark County is utilizing this ARPA project to set up a Qualified Residential Treatment Program (QRTP) which provides non-foster family home setting that is intended for children and youth with behavioral health challenges. These funds are not idle—they are strategically positioned to ensure long-term impact, sustainability, and measurable improvement in child and family mental health outcomes.  Projections from February through June 2026 are based on average of current spending trends. 
</t>
  </si>
  <si>
    <t>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Projections based on the adjusted monthly flat fee of the Magellan contract to $200,000 a month from November 2025 to March 2026 and $190,000 a month from April 2026 to December 2026. This project also funds contracts for acute psychiatric hospitalization care for youth. The November projection includes the expenses from July through October 2025.</t>
  </si>
  <si>
    <t xml:space="preserve">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Projections based on the adjusted monthly flat fee of the Magellan contract to $200,000 a month from November 2025 to March 2026 and $190,000 a month from April 2026 to December 2026. The November projection includes the expenses from July through October 2025. </t>
  </si>
  <si>
    <t xml:space="preserve">This project funds NV PEP, Inc to provide Family Peer to Peer Support Services to children with sever emotional disabilities and their families. This project is projected to be fully expended by 05/31/26. The amounts projected each month are based on current spending trends. The November projection includes the actual expenses from July through September 2025.    </t>
  </si>
  <si>
    <t>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In consultation with Nevada Medicaid, DCFS and Magellan, the amount of $1,2500,000 was de-obligated through WP 26FRF3146 at the October IFC due to projections. Projections based on the adjusted monthly flat fee of the Magellan contract to $200,000 a month from November 2025 to March 2026 and $190,000 a month from April 2026 to December 2026. The November projection includes the expenses from July through October 2025.</t>
  </si>
  <si>
    <t>Extension request to 10/31/2026 is pending so this project can be fully expended. The Resiliency and Justice Center has multiple funding sources and includes funding from DCFS, Clark County and GFO funding. Funds are being spent based on priority on when the funds expire.  Senate Bill 341 of the 2023 Legislative Session provided $4m in funding for this project that was to be expended by June 30, 2025. Grant funds from Clark County of $2m are to be expended by 12/31/25 – Legal Aid is billing to that project until those funds are expended.
This construction project has multiple funding sources that have varying deadlines for funds to be expended: ARPA funds of $6.5m from DCFS and $2m from GFO – these funds are available until 12/31/26 and are anticipated to be fully expended by October 2026– these amounts are projected and will vary from month to month based on work completed and invoiced by vendors. The project is estimated to cost roughly $30m with approximately $6.9m spent to date. Some examples of high ticket items for this project are concrete slabs at about $2m, electrical switch gear $2m, CMAR contract is $36m. An update on the project as of 10/20/25 - underground utilities are in process and foundations for the new building are in process this week. There are currently 42 workers on site.</t>
  </si>
  <si>
    <t xml:space="preserve">UNLV has fully expended their award of $3 million. UNR School of Nursing has spent $1,057,566.05 for the Fall 2022 through Spring 2024 semesters. UNR is in the process of billing for the Summer 2024 through Fall 2025 scholarships in the amount of $910,984.26. DCFS staff are in contact with UNR's grant staff to ensure billing is up to date. Currently, UNR has the cohort of 46 students enrolled for Spring 26, 32 students for Summer 2026 and 30 students for Fall 2026. In addition, UNR will be awarding scholarships to 40-60 additional students between Fall 2025-Fall 2026 semesters. Projections are based on scholarship support for APRN students by semester. </t>
  </si>
  <si>
    <t>Project is pending approval of non-IFC work program 26FRF31453 to balance forward the ARPA funding from SFY25 to SFY26. A Request for Reimbursement for $339,151 in staff salaries will be processed as soon as the category is established in SFY26. This project oversees ARPA projects to provide support in the areas of fiscal, reporting, subrecipient monitoring, grants management, contract management and human resources to comply with federal and state regulations. The amounts projected each month are based on current spending trends. The December projection includes the expenses from July through October 2025.
The savings identified will be re-allocated to 24CMH9A01- Campus for Hope project.</t>
  </si>
  <si>
    <t xml:space="preserve">Project is pending approval of non-IFC work program 26FRF31464 to balance forward the ARPA funding from SFY25 to SFY26. Request for Reimbursements are pending and will be processed as soon as the category is established in SFY26. This project supports contractors to provide children's behavioral health support for the division.  The amounts projected each month are based on current spending trends. The November projection includes the expenses from July through October 2025. </t>
  </si>
  <si>
    <t>DCFS received federal approval from the Children's Bureau on 9/16/25 to move forward with the As-Needed Advance Planning Document (APD) to procure design, develop and implement (DDI) services for a Comprehensive Child Welfare Information System (CCWIS). This approval was necessary to move forward with the Request for Proposal (RFP) to replace the existing UNITY system. DCFS has completed the procurement process and selected a vendor (Deloitte) to design, develop and implement a statewide CCWIS to replace the legacy UNITY system. The contract was approved by BOE on 12/9/25. The Division is still waiting for federal review and approval of the contract from the Children's Bureau, which is anticipated to be received in January 2026. Following receipt of federal approval, DCFS and the vendor are prepared to start the project immediately. DCFS remains fully committed to expending the remaining ARPA funds by December 2026.</t>
  </si>
  <si>
    <t>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In consultation with Nevada Medicaid, DCFS and Magellan, the amount of $1,2500,000 was de-obligated through WP 26FRF3146 at the Nov IFC due to projections. Projections based on the adjusted monthly flat fee of the Magellan contract to $200,000 a month from November 2025 to March 2026 and $190,000 a month from April 2026 to December 2026. The November projection includes the expenses from July through October 2025.</t>
  </si>
  <si>
    <t xml:space="preserve">Project is pending approval of non-IFC work program 26FRF13831 to balance forward the ARPA funding from SFY25 to SFY26. The cameras purchase occurred in FY25 however, due to delays in receiving the items and invoicing, the expenditure is being moved to FY26 so that these funds can be used as intended. Invoices are pending and final payment of $206,179.99 will be processed as soon as the category is established in SFY26.   </t>
  </si>
  <si>
    <t>This project will build buildings on the Campus for Hope for behavioral health services.  The timeline for this project is still being worked on in the contract. The total project is $17.5M of which the ARPA funds will be used first to pay. Projections are based on the total amount of this ARPA project being evenly distributed across the performance period.   </t>
  </si>
  <si>
    <t>DHS DO</t>
  </si>
  <si>
    <t>As of 12/5/2025</t>
  </si>
  <si>
    <t>TOTAL PROJECTED REMAINING PAYMENTS</t>
  </si>
  <si>
    <t>Updated 12/17/2025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</si>
</sst>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mm/dd/yyyy"/>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10"/>
      <color rgb="FF0070C0"/>
      <name val="Calibri"/>
      <family val="2"/>
      <scheme val="minor"/>
    </font>
    <font>
      <sz val="10"/>
      <color theme="1"/>
      <name val="Calibri"/>
      <family val="2"/>
      <scheme val="minor"/>
    </font>
    <font>
      <b/>
      <sz val="10"/>
      <color theme="1"/>
      <name val="Calibri"/>
      <family val="2"/>
      <scheme val="minor"/>
    </font>
    <font>
      <b/>
      <sz val="10"/>
      <name val="Calibri"/>
      <family val="2"/>
      <scheme val="minor"/>
    </font>
    <font>
      <b/>
      <i/>
      <sz val="10"/>
      <name val="Calibri"/>
      <family val="2"/>
      <scheme val="minor"/>
    </font>
    <font>
      <sz val="10"/>
      <name val="Calibri"/>
      <family val="2"/>
      <scheme val="minor"/>
    </font>
    <font>
      <sz val="10"/>
      <name val="Calibri"/>
      <family val="2"/>
    </font>
    <font>
      <u/>
      <sz val="10"/>
      <color theme="10"/>
      <name val="Calibri"/>
      <family val="2"/>
      <scheme val="minor"/>
    </font>
    <font>
      <b/>
      <sz val="12"/>
      <color rgb="FF0070C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theme="8"/>
        <bgColor indexed="64"/>
      </patternFill>
    </fill>
    <fill>
      <patternFill patternType="solid">
        <fgColor rgb="FF92D050"/>
        <bgColor indexed="64"/>
      </patternFill>
    </fill>
    <fill>
      <patternFill patternType="solid">
        <fgColor rgb="FFCCCAFA"/>
        <bgColor indexed="64"/>
      </patternFill>
    </fill>
  </fills>
  <borders count="12">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cellStyleXfs>
  <cellXfs count="61">
    <xf numFmtId="0" fontId="0" fillId="0" borderId="0" xfId="0"/>
    <xf numFmtId="0" fontId="3" fillId="0" borderId="0" xfId="0" applyFont="1"/>
    <xf numFmtId="49" fontId="3" fillId="4" borderId="3" xfId="0" applyNumberFormat="1" applyFont="1" applyFill="1" applyBorder="1" applyAlignment="1">
      <alignment horizontal="center" vertical="center" wrapText="1"/>
    </xf>
    <xf numFmtId="43" fontId="3" fillId="4" borderId="3" xfId="4" applyFont="1" applyFill="1" applyBorder="1" applyAlignment="1">
      <alignment horizontal="center" vertical="center" wrapText="1"/>
    </xf>
    <xf numFmtId="165" fontId="3" fillId="0" borderId="2" xfId="0" applyNumberFormat="1" applyFont="1" applyBorder="1" applyAlignment="1">
      <alignment horizontal="center" vertical="center"/>
    </xf>
    <xf numFmtId="43" fontId="3" fillId="4" borderId="2" xfId="4" applyFont="1" applyFill="1" applyBorder="1" applyAlignment="1">
      <alignment vertical="center"/>
    </xf>
    <xf numFmtId="165" fontId="3" fillId="2" borderId="2" xfId="0" applyNumberFormat="1" applyFont="1" applyFill="1" applyBorder="1" applyAlignment="1">
      <alignment horizontal="center" vertical="center"/>
    </xf>
    <xf numFmtId="165" fontId="3" fillId="7" borderId="2" xfId="0" applyNumberFormat="1" applyFont="1" applyFill="1" applyBorder="1" applyAlignment="1">
      <alignment horizontal="center" vertical="center"/>
    </xf>
    <xf numFmtId="43" fontId="3" fillId="7" borderId="2" xfId="4" applyFont="1" applyFill="1" applyBorder="1" applyAlignment="1">
      <alignment vertical="center"/>
    </xf>
    <xf numFmtId="43" fontId="3" fillId="0" borderId="0" xfId="0" applyNumberFormat="1" applyFont="1"/>
    <xf numFmtId="43" fontId="4" fillId="3" borderId="11" xfId="1" applyFont="1" applyFill="1" applyBorder="1" applyAlignment="1">
      <alignment vertical="center"/>
    </xf>
    <xf numFmtId="43" fontId="4" fillId="3" borderId="10" xfId="1" applyFont="1" applyFill="1" applyBorder="1" applyAlignment="1">
      <alignment vertical="center"/>
    </xf>
    <xf numFmtId="0" fontId="4" fillId="0" borderId="0" xfId="0" applyFont="1"/>
    <xf numFmtId="0" fontId="4" fillId="0" borderId="0" xfId="0" applyFont="1" applyAlignment="1">
      <alignment horizontal="center" vertical="center"/>
    </xf>
    <xf numFmtId="0" fontId="4" fillId="0" borderId="0" xfId="0" applyFont="1" applyAlignment="1">
      <alignment wrapText="1"/>
    </xf>
    <xf numFmtId="43" fontId="4" fillId="0" borderId="0" xfId="0" applyNumberFormat="1" applyFont="1"/>
    <xf numFmtId="10" fontId="4" fillId="0" borderId="0" xfId="0" applyNumberFormat="1" applyFont="1" applyAlignment="1">
      <alignment vertical="center"/>
    </xf>
    <xf numFmtId="0" fontId="5" fillId="3" borderId="0" xfId="0" applyFont="1" applyFill="1" applyAlignment="1">
      <alignment horizontal="center"/>
    </xf>
    <xf numFmtId="0" fontId="5" fillId="3" borderId="1" xfId="0" applyFont="1" applyFill="1" applyBorder="1" applyAlignment="1">
      <alignment horizontal="center"/>
    </xf>
    <xf numFmtId="43" fontId="5" fillId="0" borderId="0" xfId="0" applyNumberFormat="1" applyFont="1"/>
    <xf numFmtId="0" fontId="4" fillId="4" borderId="2" xfId="0" applyFont="1" applyFill="1" applyBorder="1" applyAlignment="1">
      <alignment wrapText="1"/>
    </xf>
    <xf numFmtId="49" fontId="6" fillId="5" borderId="3" xfId="0" applyNumberFormat="1" applyFont="1" applyFill="1" applyBorder="1" applyAlignment="1">
      <alignment horizontal="center" vertical="center" wrapText="1"/>
    </xf>
    <xf numFmtId="49" fontId="6" fillId="5" borderId="4" xfId="0" applyNumberFormat="1" applyFont="1" applyFill="1" applyBorder="1" applyAlignment="1">
      <alignment horizontal="center" vertical="center" wrapText="1"/>
    </xf>
    <xf numFmtId="49" fontId="6" fillId="5" borderId="2" xfId="0" quotePrefix="1" applyNumberFormat="1" applyFont="1" applyFill="1" applyBorder="1" applyAlignment="1">
      <alignment horizontal="center" vertical="center" wrapText="1"/>
    </xf>
    <xf numFmtId="49" fontId="7" fillId="5" borderId="5"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164" fontId="6" fillId="5" borderId="6" xfId="0" applyNumberFormat="1" applyFont="1" applyFill="1" applyBorder="1" applyAlignment="1">
      <alignment horizontal="center" vertical="center" wrapText="1"/>
    </xf>
    <xf numFmtId="43" fontId="6" fillId="6" borderId="3" xfId="4" applyFont="1" applyFill="1" applyBorder="1" applyAlignment="1">
      <alignment horizontal="center" vertical="center" wrapText="1"/>
    </xf>
    <xf numFmtId="10" fontId="6" fillId="5" borderId="7" xfId="4" applyNumberFormat="1" applyFont="1" applyFill="1" applyBorder="1" applyAlignment="1">
      <alignment horizontal="center" vertical="center" wrapText="1"/>
    </xf>
    <xf numFmtId="0" fontId="5" fillId="3" borderId="9" xfId="0" applyFont="1" applyFill="1" applyBorder="1" applyAlignment="1">
      <alignment horizontal="center" vertical="center"/>
    </xf>
    <xf numFmtId="0" fontId="5" fillId="4" borderId="2" xfId="0" applyFont="1" applyFill="1" applyBorder="1" applyAlignment="1">
      <alignment vertical="center" wrapText="1"/>
    </xf>
    <xf numFmtId="49" fontId="8" fillId="0" borderId="2" xfId="0" applyNumberFormat="1" applyFont="1" applyBorder="1" applyAlignment="1">
      <alignment horizontal="center" vertical="center"/>
    </xf>
    <xf numFmtId="0" fontId="4" fillId="0" borderId="2" xfId="0" applyFont="1" applyFill="1" applyBorder="1" applyAlignment="1">
      <alignment vertical="center"/>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3" fontId="6" fillId="0" borderId="2" xfId="4" applyFont="1" applyFill="1" applyBorder="1" applyAlignment="1">
      <alignment vertical="center"/>
    </xf>
    <xf numFmtId="165" fontId="8" fillId="0" borderId="2" xfId="0" applyNumberFormat="1" applyFont="1" applyBorder="1" applyAlignment="1">
      <alignment horizontal="center" vertical="center"/>
    </xf>
    <xf numFmtId="43" fontId="8" fillId="0" borderId="2" xfId="4" applyFont="1" applyFill="1" applyBorder="1" applyAlignment="1">
      <alignment vertical="center"/>
    </xf>
    <xf numFmtId="0" fontId="8" fillId="2" borderId="2" xfId="0" applyFont="1" applyFill="1" applyBorder="1" applyAlignment="1">
      <alignment horizontal="center" vertical="center"/>
    </xf>
    <xf numFmtId="10" fontId="4" fillId="0" borderId="10" xfId="2" applyNumberFormat="1" applyFont="1" applyBorder="1" applyAlignment="1">
      <alignment vertical="center"/>
    </xf>
    <xf numFmtId="0" fontId="8" fillId="2" borderId="2" xfId="0" applyFont="1" applyFill="1" applyBorder="1" applyAlignment="1">
      <alignment vertical="center" wrapText="1"/>
    </xf>
    <xf numFmtId="10" fontId="4" fillId="0" borderId="10" xfId="2" applyNumberFormat="1" applyFont="1" applyFill="1" applyBorder="1" applyAlignment="1">
      <alignment vertical="center"/>
    </xf>
    <xf numFmtId="0" fontId="4" fillId="4" borderId="2" xfId="0" applyFont="1" applyFill="1" applyBorder="1" applyAlignment="1">
      <alignment vertical="top" wrapText="1"/>
    </xf>
    <xf numFmtId="0" fontId="8" fillId="0" borderId="2" xfId="0" quotePrefix="1" applyFont="1" applyBorder="1" applyAlignment="1">
      <alignment horizontal="center" vertical="center"/>
    </xf>
    <xf numFmtId="49" fontId="8" fillId="2" borderId="2" xfId="0" applyNumberFormat="1" applyFont="1" applyFill="1" applyBorder="1" applyAlignment="1">
      <alignment horizontal="center" vertical="center"/>
    </xf>
    <xf numFmtId="165" fontId="8" fillId="2" borderId="2" xfId="0" applyNumberFormat="1" applyFont="1" applyFill="1" applyBorder="1" applyAlignment="1">
      <alignment horizontal="center" vertical="center"/>
    </xf>
    <xf numFmtId="0" fontId="4" fillId="4" borderId="2" xfId="0" applyFont="1" applyFill="1" applyBorder="1" applyAlignment="1">
      <alignment vertical="center" wrapText="1"/>
    </xf>
    <xf numFmtId="0" fontId="4" fillId="0" borderId="0" xfId="0" applyFont="1" applyAlignment="1">
      <alignment vertical="center"/>
    </xf>
    <xf numFmtId="0" fontId="9" fillId="0" borderId="2" xfId="0" applyFont="1" applyBorder="1" applyAlignment="1">
      <alignment wrapText="1"/>
    </xf>
    <xf numFmtId="43" fontId="8" fillId="0" borderId="2" xfId="4" applyFont="1" applyBorder="1" applyAlignment="1">
      <alignment vertical="center"/>
    </xf>
    <xf numFmtId="49" fontId="8" fillId="7" borderId="2" xfId="0" applyNumberFormat="1" applyFont="1" applyFill="1" applyBorder="1" applyAlignment="1">
      <alignment horizontal="center" vertical="center"/>
    </xf>
    <xf numFmtId="0" fontId="10" fillId="7" borderId="2" xfId="3" applyFont="1" applyFill="1" applyBorder="1" applyAlignment="1">
      <alignment horizontal="center" vertical="center"/>
    </xf>
    <xf numFmtId="0" fontId="8" fillId="7" borderId="2" xfId="0" applyFont="1" applyFill="1" applyBorder="1" applyAlignment="1">
      <alignment vertical="center" wrapText="1"/>
    </xf>
    <xf numFmtId="0" fontId="8" fillId="7" borderId="2" xfId="0" applyFont="1" applyFill="1" applyBorder="1" applyAlignment="1">
      <alignment horizontal="center" vertical="center"/>
    </xf>
    <xf numFmtId="43" fontId="6" fillId="7" borderId="2" xfId="4" applyFont="1" applyFill="1" applyBorder="1" applyAlignment="1">
      <alignment vertical="center"/>
    </xf>
    <xf numFmtId="165" fontId="8" fillId="7" borderId="2" xfId="0" applyNumberFormat="1" applyFont="1" applyFill="1" applyBorder="1" applyAlignment="1">
      <alignment horizontal="center" vertical="center"/>
    </xf>
    <xf numFmtId="43" fontId="8" fillId="7" borderId="2" xfId="4" applyFont="1" applyFill="1" applyBorder="1" applyAlignment="1">
      <alignment vertical="center"/>
    </xf>
    <xf numFmtId="0" fontId="5" fillId="3" borderId="8" xfId="0" applyFont="1" applyFill="1" applyBorder="1" applyAlignment="1">
      <alignment horizontal="center" vertical="center" wrapText="1"/>
    </xf>
    <xf numFmtId="0" fontId="4" fillId="4" borderId="2" xfId="0" applyFont="1" applyFill="1" applyBorder="1" applyAlignment="1">
      <alignment vertical="center"/>
    </xf>
    <xf numFmtId="0" fontId="11" fillId="0" borderId="0" xfId="0" applyFont="1"/>
  </cellXfs>
  <cellStyles count="5">
    <cellStyle name="Comma" xfId="1" builtinId="3"/>
    <cellStyle name="Comma 3" xfId="4" xr:uid="{65A1FAB1-1F0B-4DE4-8879-5F541B3E72A2}"/>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hristinahadwick\Downloads\DHS%20ARPA%20PROJECTS%20SPEND%20PLANS%20-%20DEC%20IFC_FINAL%20(1).xlsx" TargetMode="External"/><Relationship Id="rId1" Type="http://schemas.openxmlformats.org/officeDocument/2006/relationships/externalLinkPath" Target="file:///C:\Users\christinahadwick\Downloads\DHS%20ARPA%20PROJECTS%20SPEND%20PLANS%20-%20DEC%20IFC_FI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HS ACTIVE PROJECTS"/>
      <sheetName val="DO"/>
      <sheetName val="ADSD"/>
      <sheetName val="DCFS"/>
      <sheetName val="DPBH"/>
      <sheetName val="DSS"/>
    </sheetNames>
    <sheetDataSet>
      <sheetData sheetId="0"/>
      <sheetData sheetId="1">
        <row r="2">
          <cell r="AI2" t="str">
            <v>Actuals as of 12/5/25</v>
          </cell>
        </row>
      </sheetData>
      <sheetData sheetId="2">
        <row r="4">
          <cell r="Y4">
            <v>13339</v>
          </cell>
        </row>
      </sheetData>
      <sheetData sheetId="3">
        <row r="4">
          <cell r="AE4">
            <v>422.52</v>
          </cell>
        </row>
      </sheetData>
      <sheetData sheetId="4">
        <row r="4">
          <cell r="AF4">
            <v>326628</v>
          </cell>
        </row>
      </sheetData>
      <sheetData sheetId="5">
        <row r="4">
          <cell r="AD4" t="str">
            <v> </v>
          </cell>
        </row>
      </sheetData>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E92F0C6-211D-47D2-9650-6B749E857249}"/>
  <namedSheetView name="View2" id="{01F53D80-C283-4C70-8ABE-EDF2DD0CD1E3}"/>
  <namedSheetView name="View3" id="{3DCC7961-46B2-47EB-BFBE-AB8FBC11F9A5}"/>
  <namedSheetView name="View4" id="{D0EA5C0A-FAAA-4B40-975C-C61844D1EA42}"/>
  <namedSheetView name="View5" id="{90E7F7A5-CB23-44FD-8AE9-AA3BF42BF6A8}"/>
  <namedSheetView name="View6" id="{FEE5BE86-479F-4826-BDBE-1F304995B1E9}"/>
  <namedSheetView name="View7" id="{3B8BDD34-2202-43F5-9E54-3E45973B5339}"/>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09B9-DADC-4EE9-BA3F-E5024C7A9FC0}">
  <sheetPr>
    <tabColor rgb="FFFFE699"/>
    <pageSetUpPr fitToPage="1"/>
  </sheetPr>
  <dimension ref="A1:P52"/>
  <sheetViews>
    <sheetView tabSelected="1" workbookViewId="0">
      <pane xSplit="4" ySplit="3" topLeftCell="E4" activePane="bottomRight" state="frozen"/>
      <selection activeCell="C1" sqref="C1"/>
      <selection pane="topRight" activeCell="L1" sqref="L1"/>
      <selection pane="bottomLeft" activeCell="C4" sqref="C4"/>
      <selection pane="bottomRight"/>
    </sheetView>
  </sheetViews>
  <sheetFormatPr defaultColWidth="9.42578125" defaultRowHeight="12.75" x14ac:dyDescent="0.2"/>
  <cols>
    <col min="1" max="1" width="8.28515625" style="12" customWidth="1"/>
    <col min="2" max="2" width="7.7109375" style="12" customWidth="1"/>
    <col min="3" max="3" width="12.140625" style="13" customWidth="1"/>
    <col min="4" max="4" width="38.85546875" style="14" customWidth="1"/>
    <col min="5" max="6" width="9.42578125" style="12" customWidth="1"/>
    <col min="7" max="7" width="14.5703125" style="12" bestFit="1" customWidth="1"/>
    <col min="8" max="8" width="13.5703125" style="12" bestFit="1" customWidth="1"/>
    <col min="9" max="9" width="13.42578125" style="1" bestFit="1" customWidth="1"/>
    <col min="10" max="10" width="14.42578125" style="12" bestFit="1" customWidth="1"/>
    <col min="11" max="11" width="14.5703125" style="1" bestFit="1" customWidth="1"/>
    <col min="12" max="12" width="9.42578125" style="16" customWidth="1"/>
    <col min="13" max="13" width="15.28515625" style="12" customWidth="1"/>
    <col min="14" max="14" width="17" style="12" bestFit="1" customWidth="1"/>
    <col min="15" max="15" width="22.140625" style="48" customWidth="1"/>
    <col min="16" max="16" width="50.7109375" style="14" customWidth="1"/>
    <col min="17" max="16384" width="9.42578125" style="12"/>
  </cols>
  <sheetData>
    <row r="1" spans="1:16" ht="15.75" x14ac:dyDescent="0.25">
      <c r="A1" s="60" t="s">
        <v>185</v>
      </c>
      <c r="G1" s="15"/>
      <c r="J1" s="15"/>
      <c r="M1" s="17"/>
      <c r="N1" s="18"/>
      <c r="P1" s="12"/>
    </row>
    <row r="2" spans="1:16" x14ac:dyDescent="0.2">
      <c r="G2" s="15"/>
      <c r="J2" s="19" t="s">
        <v>183</v>
      </c>
      <c r="K2" s="19" t="s">
        <v>183</v>
      </c>
      <c r="M2" s="17"/>
      <c r="N2" s="17"/>
      <c r="O2" s="59"/>
      <c r="P2" s="20"/>
    </row>
    <row r="3" spans="1:16" ht="51.75" thickBot="1" x14ac:dyDescent="0.25">
      <c r="A3" s="21" t="s">
        <v>0</v>
      </c>
      <c r="B3" s="22" t="s">
        <v>1</v>
      </c>
      <c r="C3" s="23" t="s">
        <v>2</v>
      </c>
      <c r="D3" s="24" t="s">
        <v>3</v>
      </c>
      <c r="E3" s="25" t="s">
        <v>4</v>
      </c>
      <c r="F3" s="25" t="s">
        <v>5</v>
      </c>
      <c r="G3" s="26" t="s">
        <v>6</v>
      </c>
      <c r="H3" s="25" t="s">
        <v>7</v>
      </c>
      <c r="I3" s="2" t="s">
        <v>8</v>
      </c>
      <c r="J3" s="27" t="s">
        <v>9</v>
      </c>
      <c r="K3" s="3" t="s">
        <v>10</v>
      </c>
      <c r="L3" s="28" t="s">
        <v>11</v>
      </c>
      <c r="M3" s="58" t="s">
        <v>184</v>
      </c>
      <c r="N3" s="29" t="s">
        <v>12</v>
      </c>
      <c r="O3" s="30" t="s">
        <v>13</v>
      </c>
      <c r="P3" s="30" t="s">
        <v>14</v>
      </c>
    </row>
    <row r="4" spans="1:16" ht="242.25" x14ac:dyDescent="0.2">
      <c r="A4" s="31" t="s">
        <v>15</v>
      </c>
      <c r="B4" s="31" t="s">
        <v>182</v>
      </c>
      <c r="C4" s="32" t="s">
        <v>16</v>
      </c>
      <c r="D4" s="33" t="s">
        <v>17</v>
      </c>
      <c r="E4" s="34">
        <v>3195</v>
      </c>
      <c r="F4" s="35">
        <v>39</v>
      </c>
      <c r="G4" s="36">
        <v>15000000</v>
      </c>
      <c r="H4" s="37">
        <v>44854</v>
      </c>
      <c r="I4" s="4">
        <v>46387</v>
      </c>
      <c r="J4" s="38">
        <v>12794629.27</v>
      </c>
      <c r="K4" s="5">
        <v>2205370.7300000004</v>
      </c>
      <c r="L4" s="40">
        <v>0.85297528466666661</v>
      </c>
      <c r="M4" s="10">
        <v>2205370.73</v>
      </c>
      <c r="N4" s="11">
        <v>0</v>
      </c>
      <c r="O4" s="59" t="s">
        <v>127</v>
      </c>
      <c r="P4" s="20" t="s">
        <v>128</v>
      </c>
    </row>
    <row r="5" spans="1:16" ht="63.75" x14ac:dyDescent="0.2">
      <c r="A5" s="31" t="s">
        <v>18</v>
      </c>
      <c r="B5" s="31" t="s">
        <v>19</v>
      </c>
      <c r="C5" s="32" t="s">
        <v>20</v>
      </c>
      <c r="D5" s="33" t="s">
        <v>21</v>
      </c>
      <c r="E5" s="34">
        <v>3276</v>
      </c>
      <c r="F5" s="35">
        <v>40</v>
      </c>
      <c r="G5" s="36">
        <v>354761</v>
      </c>
      <c r="H5" s="37">
        <v>44854</v>
      </c>
      <c r="I5" s="4">
        <v>46203</v>
      </c>
      <c r="J5" s="38">
        <v>276174.80000000005</v>
      </c>
      <c r="K5" s="5">
        <v>78586.199999999953</v>
      </c>
      <c r="L5" s="40">
        <v>0.77848128740194111</v>
      </c>
      <c r="M5" s="10">
        <v>78586.200000000012</v>
      </c>
      <c r="N5" s="11">
        <v>0</v>
      </c>
      <c r="O5" s="59" t="s">
        <v>129</v>
      </c>
      <c r="P5" s="20" t="s">
        <v>130</v>
      </c>
    </row>
    <row r="6" spans="1:16" ht="89.25" x14ac:dyDescent="0.2">
      <c r="A6" s="31" t="s">
        <v>18</v>
      </c>
      <c r="B6" s="31" t="s">
        <v>19</v>
      </c>
      <c r="C6" s="32" t="s">
        <v>22</v>
      </c>
      <c r="D6" s="33" t="s">
        <v>23</v>
      </c>
      <c r="E6" s="34">
        <v>3151</v>
      </c>
      <c r="F6" s="35">
        <v>41</v>
      </c>
      <c r="G6" s="36">
        <v>7500000</v>
      </c>
      <c r="H6" s="37">
        <v>45330</v>
      </c>
      <c r="I6" s="4">
        <v>46203</v>
      </c>
      <c r="J6" s="38">
        <v>4409241.12</v>
      </c>
      <c r="K6" s="5">
        <v>3090758.88</v>
      </c>
      <c r="L6" s="40">
        <v>0.58789881600000005</v>
      </c>
      <c r="M6" s="10">
        <v>3090758.8800000004</v>
      </c>
      <c r="N6" s="11">
        <v>0</v>
      </c>
      <c r="O6" s="59" t="s">
        <v>129</v>
      </c>
      <c r="P6" s="20" t="s">
        <v>131</v>
      </c>
    </row>
    <row r="7" spans="1:16" ht="38.25" x14ac:dyDescent="0.2">
      <c r="A7" s="31" t="s">
        <v>18</v>
      </c>
      <c r="B7" s="31" t="s">
        <v>19</v>
      </c>
      <c r="C7" s="32" t="s">
        <v>24</v>
      </c>
      <c r="D7" s="33" t="s">
        <v>25</v>
      </c>
      <c r="E7" s="34">
        <v>3278</v>
      </c>
      <c r="F7" s="35">
        <v>62</v>
      </c>
      <c r="G7" s="36">
        <v>3000000</v>
      </c>
      <c r="H7" s="37">
        <v>44854</v>
      </c>
      <c r="I7" s="4">
        <v>46387</v>
      </c>
      <c r="J7" s="38">
        <v>645852.69999999995</v>
      </c>
      <c r="K7" s="5">
        <v>2354147.2999999998</v>
      </c>
      <c r="L7" s="40">
        <v>0.21528423333333332</v>
      </c>
      <c r="M7" s="10">
        <v>2354147.2999999998</v>
      </c>
      <c r="N7" s="11">
        <v>0</v>
      </c>
      <c r="O7" s="59" t="s">
        <v>129</v>
      </c>
      <c r="P7" s="20" t="s">
        <v>132</v>
      </c>
    </row>
    <row r="8" spans="1:16" ht="127.5" x14ac:dyDescent="0.2">
      <c r="A8" s="31" t="s">
        <v>18</v>
      </c>
      <c r="B8" s="31" t="s">
        <v>19</v>
      </c>
      <c r="C8" s="32" t="s">
        <v>26</v>
      </c>
      <c r="D8" s="33" t="s">
        <v>27</v>
      </c>
      <c r="E8" s="34">
        <v>3278</v>
      </c>
      <c r="F8" s="35">
        <v>62</v>
      </c>
      <c r="G8" s="36">
        <v>1500000</v>
      </c>
      <c r="H8" s="37">
        <v>44854</v>
      </c>
      <c r="I8" s="4">
        <v>46203</v>
      </c>
      <c r="J8" s="38">
        <v>1109589.1700000002</v>
      </c>
      <c r="K8" s="5">
        <v>390410.82999999984</v>
      </c>
      <c r="L8" s="40">
        <v>0.73972611333333349</v>
      </c>
      <c r="M8" s="10">
        <v>390410.83</v>
      </c>
      <c r="N8" s="11">
        <v>0</v>
      </c>
      <c r="O8" s="59" t="s">
        <v>129</v>
      </c>
      <c r="P8" s="20" t="s">
        <v>133</v>
      </c>
    </row>
    <row r="9" spans="1:16" ht="51" x14ac:dyDescent="0.2">
      <c r="A9" s="31" t="s">
        <v>18</v>
      </c>
      <c r="B9" s="31" t="s">
        <v>19</v>
      </c>
      <c r="C9" s="32" t="s">
        <v>28</v>
      </c>
      <c r="D9" s="33" t="s">
        <v>29</v>
      </c>
      <c r="E9" s="34">
        <v>3278</v>
      </c>
      <c r="F9" s="35">
        <v>62</v>
      </c>
      <c r="G9" s="36">
        <v>2030720</v>
      </c>
      <c r="H9" s="37">
        <v>44854</v>
      </c>
      <c r="I9" s="4">
        <v>46387</v>
      </c>
      <c r="J9" s="38">
        <v>1978423.5699999998</v>
      </c>
      <c r="K9" s="5">
        <v>52296.430000000168</v>
      </c>
      <c r="L9" s="40">
        <v>0.9742473457689883</v>
      </c>
      <c r="M9" s="10">
        <v>52296.43</v>
      </c>
      <c r="N9" s="11">
        <v>-1.673470251262188E-10</v>
      </c>
      <c r="O9" s="59" t="s">
        <v>129</v>
      </c>
      <c r="P9" s="20" t="s">
        <v>134</v>
      </c>
    </row>
    <row r="10" spans="1:16" ht="178.5" x14ac:dyDescent="0.2">
      <c r="A10" s="31" t="s">
        <v>18</v>
      </c>
      <c r="B10" s="31" t="s">
        <v>19</v>
      </c>
      <c r="C10" s="32" t="s">
        <v>30</v>
      </c>
      <c r="D10" s="33" t="s">
        <v>31</v>
      </c>
      <c r="E10" s="34">
        <v>3279</v>
      </c>
      <c r="F10" s="35">
        <v>34</v>
      </c>
      <c r="G10" s="36">
        <v>12520000</v>
      </c>
      <c r="H10" s="37">
        <v>44854</v>
      </c>
      <c r="I10" s="4">
        <v>46387</v>
      </c>
      <c r="J10" s="38">
        <v>3067351.16</v>
      </c>
      <c r="K10" s="5">
        <v>9452648.8399999999</v>
      </c>
      <c r="L10" s="40">
        <v>0.24499609904153355</v>
      </c>
      <c r="M10" s="10">
        <v>8354399.0300000003</v>
      </c>
      <c r="N10" s="11">
        <v>-1098249.8099999996</v>
      </c>
      <c r="O10" s="59" t="s">
        <v>135</v>
      </c>
      <c r="P10" s="20" t="s">
        <v>136</v>
      </c>
    </row>
    <row r="11" spans="1:16" ht="63.75" x14ac:dyDescent="0.2">
      <c r="A11" s="31" t="s">
        <v>18</v>
      </c>
      <c r="B11" s="31" t="s">
        <v>19</v>
      </c>
      <c r="C11" s="32" t="s">
        <v>32</v>
      </c>
      <c r="D11" s="33" t="s">
        <v>33</v>
      </c>
      <c r="E11" s="34">
        <v>3278</v>
      </c>
      <c r="F11" s="35">
        <v>63</v>
      </c>
      <c r="G11" s="36">
        <v>4000000</v>
      </c>
      <c r="H11" s="37">
        <v>44854</v>
      </c>
      <c r="I11" s="4">
        <v>46112</v>
      </c>
      <c r="J11" s="38">
        <v>3870125.59</v>
      </c>
      <c r="K11" s="5">
        <v>129874.41000000015</v>
      </c>
      <c r="L11" s="40">
        <v>0.96753139749999995</v>
      </c>
      <c r="M11" s="10">
        <v>129874.41</v>
      </c>
      <c r="N11" s="11">
        <v>-1.4551915228366852E-10</v>
      </c>
      <c r="O11" s="59" t="s">
        <v>129</v>
      </c>
      <c r="P11" s="20" t="s">
        <v>137</v>
      </c>
    </row>
    <row r="12" spans="1:16" ht="165.75" x14ac:dyDescent="0.2">
      <c r="A12" s="31" t="s">
        <v>18</v>
      </c>
      <c r="B12" s="31" t="s">
        <v>19</v>
      </c>
      <c r="C12" s="32" t="s">
        <v>34</v>
      </c>
      <c r="D12" s="33" t="s">
        <v>35</v>
      </c>
      <c r="E12" s="34">
        <v>3278</v>
      </c>
      <c r="F12" s="35">
        <v>62</v>
      </c>
      <c r="G12" s="36">
        <v>1146881</v>
      </c>
      <c r="H12" s="37">
        <v>44854</v>
      </c>
      <c r="I12" s="4">
        <v>46387</v>
      </c>
      <c r="J12" s="38">
        <v>739405.2899999998</v>
      </c>
      <c r="K12" s="5">
        <v>407475.7100000002</v>
      </c>
      <c r="L12" s="40">
        <v>0.64470968653242999</v>
      </c>
      <c r="M12" s="10">
        <v>407475.71</v>
      </c>
      <c r="N12" s="11">
        <v>0</v>
      </c>
      <c r="O12" s="59" t="s">
        <v>129</v>
      </c>
      <c r="P12" s="20" t="s">
        <v>138</v>
      </c>
    </row>
    <row r="13" spans="1:16" ht="25.5" x14ac:dyDescent="0.2">
      <c r="A13" s="31" t="s">
        <v>36</v>
      </c>
      <c r="B13" s="31" t="s">
        <v>37</v>
      </c>
      <c r="C13" s="32" t="s">
        <v>38</v>
      </c>
      <c r="D13" s="33" t="s">
        <v>39</v>
      </c>
      <c r="E13" s="35">
        <v>3223</v>
      </c>
      <c r="F13" s="35">
        <v>19</v>
      </c>
      <c r="G13" s="36">
        <v>477606</v>
      </c>
      <c r="H13" s="37">
        <v>44686</v>
      </c>
      <c r="I13" s="4">
        <v>46203</v>
      </c>
      <c r="J13" s="38">
        <v>426694.2</v>
      </c>
      <c r="K13" s="5">
        <v>50911.799999999988</v>
      </c>
      <c r="L13" s="40">
        <v>0.8934020929385309</v>
      </c>
      <c r="M13" s="10">
        <v>50911.8</v>
      </c>
      <c r="N13" s="11">
        <v>0</v>
      </c>
      <c r="O13" s="59" t="s">
        <v>129</v>
      </c>
      <c r="P13" s="20" t="s">
        <v>139</v>
      </c>
    </row>
    <row r="14" spans="1:16" ht="25.5" x14ac:dyDescent="0.2">
      <c r="A14" s="31" t="s">
        <v>36</v>
      </c>
      <c r="B14" s="31" t="s">
        <v>37</v>
      </c>
      <c r="C14" s="32" t="s">
        <v>40</v>
      </c>
      <c r="D14" s="33" t="s">
        <v>41</v>
      </c>
      <c r="E14" s="35">
        <v>3223</v>
      </c>
      <c r="F14" s="34" t="s">
        <v>42</v>
      </c>
      <c r="G14" s="36">
        <v>957318</v>
      </c>
      <c r="H14" s="37">
        <v>45108</v>
      </c>
      <c r="I14" s="4">
        <v>46477</v>
      </c>
      <c r="J14" s="38">
        <v>600301.23</v>
      </c>
      <c r="K14" s="5">
        <v>357016.77</v>
      </c>
      <c r="L14" s="40">
        <v>0.62706564589822811</v>
      </c>
      <c r="M14" s="10">
        <v>357016.77</v>
      </c>
      <c r="N14" s="11">
        <v>0</v>
      </c>
      <c r="O14" s="59" t="s">
        <v>129</v>
      </c>
      <c r="P14" s="20" t="s">
        <v>140</v>
      </c>
    </row>
    <row r="15" spans="1:16" ht="102" x14ac:dyDescent="0.2">
      <c r="A15" s="31" t="s">
        <v>36</v>
      </c>
      <c r="B15" s="31" t="s">
        <v>37</v>
      </c>
      <c r="C15" s="32" t="s">
        <v>43</v>
      </c>
      <c r="D15" s="33" t="s">
        <v>44</v>
      </c>
      <c r="E15" s="34">
        <v>3219</v>
      </c>
      <c r="F15" s="35">
        <v>34</v>
      </c>
      <c r="G15" s="36">
        <v>5000000</v>
      </c>
      <c r="H15" s="37">
        <v>44854</v>
      </c>
      <c r="I15" s="4">
        <v>46387</v>
      </c>
      <c r="J15" s="38">
        <v>2251860.31</v>
      </c>
      <c r="K15" s="5">
        <v>2748139.69</v>
      </c>
      <c r="L15" s="40">
        <v>0.45037206200000002</v>
      </c>
      <c r="M15" s="10">
        <v>2748139.689999999</v>
      </c>
      <c r="N15" s="11">
        <v>0</v>
      </c>
      <c r="O15" s="59" t="s">
        <v>129</v>
      </c>
      <c r="P15" s="20" t="s">
        <v>141</v>
      </c>
    </row>
    <row r="16" spans="1:16" ht="51" x14ac:dyDescent="0.2">
      <c r="A16" s="31" t="s">
        <v>36</v>
      </c>
      <c r="B16" s="31" t="s">
        <v>37</v>
      </c>
      <c r="C16" s="32" t="s">
        <v>45</v>
      </c>
      <c r="D16" s="41" t="s">
        <v>46</v>
      </c>
      <c r="E16" s="34">
        <v>3165</v>
      </c>
      <c r="F16" s="35">
        <v>63</v>
      </c>
      <c r="G16" s="36">
        <v>15000000</v>
      </c>
      <c r="H16" s="37">
        <v>44743</v>
      </c>
      <c r="I16" s="4">
        <v>46203</v>
      </c>
      <c r="J16" s="38">
        <v>14012372.99</v>
      </c>
      <c r="K16" s="5">
        <v>987627.00999999978</v>
      </c>
      <c r="L16" s="40">
        <v>0.93415819933333333</v>
      </c>
      <c r="M16" s="10">
        <v>987627.01000000013</v>
      </c>
      <c r="N16" s="11">
        <v>0</v>
      </c>
      <c r="O16" s="59" t="s">
        <v>129</v>
      </c>
      <c r="P16" s="20" t="s">
        <v>142</v>
      </c>
    </row>
    <row r="17" spans="1:16" ht="38.25" x14ac:dyDescent="0.2">
      <c r="A17" s="31" t="s">
        <v>36</v>
      </c>
      <c r="B17" s="31" t="s">
        <v>37</v>
      </c>
      <c r="C17" s="32" t="s">
        <v>47</v>
      </c>
      <c r="D17" s="33" t="s">
        <v>48</v>
      </c>
      <c r="E17" s="34">
        <v>3648</v>
      </c>
      <c r="F17" s="35">
        <v>22</v>
      </c>
      <c r="G17" s="36">
        <v>572381</v>
      </c>
      <c r="H17" s="37">
        <v>44854</v>
      </c>
      <c r="I17" s="4">
        <v>45930</v>
      </c>
      <c r="J17" s="38">
        <v>571697.35999999987</v>
      </c>
      <c r="K17" s="5">
        <v>683.64000000013039</v>
      </c>
      <c r="L17" s="40">
        <v>0.99880562073164525</v>
      </c>
      <c r="M17" s="10">
        <v>0</v>
      </c>
      <c r="N17" s="11">
        <v>-683.64000000013039</v>
      </c>
      <c r="O17" s="59" t="s">
        <v>143</v>
      </c>
      <c r="P17" s="20" t="s">
        <v>144</v>
      </c>
    </row>
    <row r="18" spans="1:16" ht="63.75" x14ac:dyDescent="0.2">
      <c r="A18" s="31" t="s">
        <v>36</v>
      </c>
      <c r="B18" s="31" t="s">
        <v>37</v>
      </c>
      <c r="C18" s="32" t="s">
        <v>49</v>
      </c>
      <c r="D18" s="33" t="s">
        <v>50</v>
      </c>
      <c r="E18" s="34">
        <v>3165</v>
      </c>
      <c r="F18" s="35">
        <v>64</v>
      </c>
      <c r="G18" s="36">
        <v>3100000</v>
      </c>
      <c r="H18" s="37">
        <v>44743</v>
      </c>
      <c r="I18" s="4">
        <v>46203</v>
      </c>
      <c r="J18" s="38">
        <v>2876483.5900000003</v>
      </c>
      <c r="K18" s="5">
        <v>223516.40999999968</v>
      </c>
      <c r="L18" s="40">
        <v>0.92789793225806461</v>
      </c>
      <c r="M18" s="10">
        <v>223516.40999999995</v>
      </c>
      <c r="N18" s="11">
        <v>2.6193447411060333E-10</v>
      </c>
      <c r="O18" s="59" t="s">
        <v>129</v>
      </c>
      <c r="P18" s="20" t="s">
        <v>145</v>
      </c>
    </row>
    <row r="19" spans="1:16" ht="25.5" x14ac:dyDescent="0.2">
      <c r="A19" s="31" t="s">
        <v>36</v>
      </c>
      <c r="B19" s="31" t="s">
        <v>37</v>
      </c>
      <c r="C19" s="32" t="s">
        <v>51</v>
      </c>
      <c r="D19" s="33" t="s">
        <v>52</v>
      </c>
      <c r="E19" s="34">
        <v>3219</v>
      </c>
      <c r="F19" s="35">
        <v>35</v>
      </c>
      <c r="G19" s="36">
        <v>1500000</v>
      </c>
      <c r="H19" s="37">
        <v>44854</v>
      </c>
      <c r="I19" s="4">
        <v>46203</v>
      </c>
      <c r="J19" s="38">
        <v>1250648.17</v>
      </c>
      <c r="K19" s="5">
        <v>249351.83000000007</v>
      </c>
      <c r="L19" s="40">
        <v>0.83376544666666663</v>
      </c>
      <c r="M19" s="10">
        <v>249351.83000000002</v>
      </c>
      <c r="N19" s="11">
        <v>0</v>
      </c>
      <c r="O19" s="59" t="s">
        <v>129</v>
      </c>
      <c r="P19" s="20" t="s">
        <v>146</v>
      </c>
    </row>
    <row r="20" spans="1:16" ht="25.5" x14ac:dyDescent="0.2">
      <c r="A20" s="31" t="s">
        <v>36</v>
      </c>
      <c r="B20" s="31" t="s">
        <v>53</v>
      </c>
      <c r="C20" s="32" t="s">
        <v>54</v>
      </c>
      <c r="D20" s="33" t="s">
        <v>55</v>
      </c>
      <c r="E20" s="35">
        <v>3234</v>
      </c>
      <c r="F20" s="35">
        <v>22</v>
      </c>
      <c r="G20" s="36">
        <v>5494300</v>
      </c>
      <c r="H20" s="37">
        <v>45091</v>
      </c>
      <c r="I20" s="4">
        <v>46387</v>
      </c>
      <c r="J20" s="38">
        <v>3116065.41</v>
      </c>
      <c r="K20" s="5">
        <v>2378234.59</v>
      </c>
      <c r="L20" s="40">
        <v>0.56714511584733274</v>
      </c>
      <c r="M20" s="10">
        <v>2378234.5900000003</v>
      </c>
      <c r="N20" s="11">
        <v>0</v>
      </c>
      <c r="O20" s="59" t="s">
        <v>129</v>
      </c>
      <c r="P20" s="20" t="s">
        <v>147</v>
      </c>
    </row>
    <row r="21" spans="1:16" ht="89.25" x14ac:dyDescent="0.2">
      <c r="A21" s="31" t="s">
        <v>36</v>
      </c>
      <c r="B21" s="31" t="s">
        <v>37</v>
      </c>
      <c r="C21" s="32" t="s">
        <v>56</v>
      </c>
      <c r="D21" s="33" t="s">
        <v>57</v>
      </c>
      <c r="E21" s="35">
        <v>3234</v>
      </c>
      <c r="F21" s="35">
        <v>21</v>
      </c>
      <c r="G21" s="36">
        <v>666000</v>
      </c>
      <c r="H21" s="37">
        <v>45092</v>
      </c>
      <c r="I21" s="4">
        <v>46387</v>
      </c>
      <c r="J21" s="38">
        <v>251626.39</v>
      </c>
      <c r="K21" s="5">
        <v>414373.61</v>
      </c>
      <c r="L21" s="40">
        <v>0.37781740240240241</v>
      </c>
      <c r="M21" s="10">
        <v>414373.60999999987</v>
      </c>
      <c r="N21" s="11">
        <v>0</v>
      </c>
      <c r="O21" s="59" t="s">
        <v>129</v>
      </c>
      <c r="P21" s="20" t="s">
        <v>148</v>
      </c>
    </row>
    <row r="22" spans="1:16" ht="102" x14ac:dyDescent="0.2">
      <c r="A22" s="31" t="s">
        <v>36</v>
      </c>
      <c r="B22" s="31" t="s">
        <v>37</v>
      </c>
      <c r="C22" s="32" t="s">
        <v>58</v>
      </c>
      <c r="D22" s="33" t="s">
        <v>59</v>
      </c>
      <c r="E22" s="35">
        <v>3645</v>
      </c>
      <c r="F22" s="35">
        <v>61</v>
      </c>
      <c r="G22" s="36">
        <v>1462644</v>
      </c>
      <c r="H22" s="37">
        <v>44791</v>
      </c>
      <c r="I22" s="4">
        <v>46022</v>
      </c>
      <c r="J22" s="38">
        <v>1016017.5</v>
      </c>
      <c r="K22" s="5">
        <v>446626.5</v>
      </c>
      <c r="L22" s="40">
        <v>0.69464442475407551</v>
      </c>
      <c r="M22" s="10">
        <v>158289</v>
      </c>
      <c r="N22" s="11">
        <v>-288337.5</v>
      </c>
      <c r="O22" s="59" t="s">
        <v>143</v>
      </c>
      <c r="P22" s="20" t="s">
        <v>149</v>
      </c>
    </row>
    <row r="23" spans="1:16" ht="38.25" x14ac:dyDescent="0.2">
      <c r="A23" s="31" t="s">
        <v>36</v>
      </c>
      <c r="B23" s="31" t="s">
        <v>37</v>
      </c>
      <c r="C23" s="32" t="s">
        <v>60</v>
      </c>
      <c r="D23" s="33" t="s">
        <v>61</v>
      </c>
      <c r="E23" s="34">
        <v>3234</v>
      </c>
      <c r="F23" s="35">
        <v>23</v>
      </c>
      <c r="G23" s="36">
        <v>20800000</v>
      </c>
      <c r="H23" s="37">
        <v>44790</v>
      </c>
      <c r="I23" s="4">
        <v>46387</v>
      </c>
      <c r="J23" s="38">
        <v>11001238.370000001</v>
      </c>
      <c r="K23" s="5">
        <v>9798761.629999999</v>
      </c>
      <c r="L23" s="42">
        <v>0.52890569086538464</v>
      </c>
      <c r="M23" s="10">
        <v>9798761.6299999971</v>
      </c>
      <c r="N23" s="11">
        <v>0</v>
      </c>
      <c r="O23" s="59" t="s">
        <v>129</v>
      </c>
      <c r="P23" s="20" t="s">
        <v>150</v>
      </c>
    </row>
    <row r="24" spans="1:16" ht="76.5" x14ac:dyDescent="0.2">
      <c r="A24" s="31" t="s">
        <v>36</v>
      </c>
      <c r="B24" s="31" t="s">
        <v>37</v>
      </c>
      <c r="C24" s="32" t="s">
        <v>62</v>
      </c>
      <c r="D24" s="33" t="s">
        <v>63</v>
      </c>
      <c r="E24" s="35">
        <v>3222</v>
      </c>
      <c r="F24" s="35">
        <v>33</v>
      </c>
      <c r="G24" s="36">
        <v>3953689</v>
      </c>
      <c r="H24" s="37">
        <v>44854</v>
      </c>
      <c r="I24" s="4">
        <v>46326</v>
      </c>
      <c r="J24" s="38">
        <v>3279494.49</v>
      </c>
      <c r="K24" s="5">
        <v>674194.50999999978</v>
      </c>
      <c r="L24" s="40">
        <v>0.82947710100617433</v>
      </c>
      <c r="M24" s="10">
        <v>674194.51000000024</v>
      </c>
      <c r="N24" s="11">
        <v>0</v>
      </c>
      <c r="O24" s="59" t="s">
        <v>129</v>
      </c>
      <c r="P24" s="20" t="s">
        <v>151</v>
      </c>
    </row>
    <row r="25" spans="1:16" ht="102" x14ac:dyDescent="0.2">
      <c r="A25" s="31" t="s">
        <v>36</v>
      </c>
      <c r="B25" s="31" t="s">
        <v>37</v>
      </c>
      <c r="C25" s="32" t="s">
        <v>64</v>
      </c>
      <c r="D25" s="41" t="s">
        <v>65</v>
      </c>
      <c r="E25" s="34">
        <v>3161</v>
      </c>
      <c r="F25" s="35">
        <v>63</v>
      </c>
      <c r="G25" s="36">
        <v>10000000</v>
      </c>
      <c r="H25" s="37">
        <v>44854</v>
      </c>
      <c r="I25" s="4">
        <v>46295</v>
      </c>
      <c r="J25" s="38">
        <v>4487540.1500000004</v>
      </c>
      <c r="K25" s="5">
        <v>5512459.8499999996</v>
      </c>
      <c r="L25" s="40">
        <v>0.44875401500000006</v>
      </c>
      <c r="M25" s="10">
        <v>5512459.8500000006</v>
      </c>
      <c r="N25" s="11">
        <v>0</v>
      </c>
      <c r="O25" s="59" t="s">
        <v>129</v>
      </c>
      <c r="P25" s="43" t="s">
        <v>152</v>
      </c>
    </row>
    <row r="26" spans="1:16" ht="191.25" x14ac:dyDescent="0.2">
      <c r="A26" s="31" t="s">
        <v>36</v>
      </c>
      <c r="B26" s="31" t="s">
        <v>37</v>
      </c>
      <c r="C26" s="32" t="s">
        <v>66</v>
      </c>
      <c r="D26" s="33" t="s">
        <v>67</v>
      </c>
      <c r="E26" s="34">
        <v>3224</v>
      </c>
      <c r="F26" s="35" t="s">
        <v>68</v>
      </c>
      <c r="G26" s="36">
        <v>6446148</v>
      </c>
      <c r="H26" s="37">
        <v>44927</v>
      </c>
      <c r="I26" s="4">
        <v>46387</v>
      </c>
      <c r="J26" s="38">
        <v>3196269.9899999993</v>
      </c>
      <c r="K26" s="5">
        <v>3249878.0100000007</v>
      </c>
      <c r="L26" s="40">
        <v>0.49584185625275734</v>
      </c>
      <c r="M26" s="10">
        <v>3249878.0100000002</v>
      </c>
      <c r="N26" s="11">
        <v>0</v>
      </c>
      <c r="O26" s="59" t="s">
        <v>129</v>
      </c>
      <c r="P26" s="20" t="s">
        <v>153</v>
      </c>
    </row>
    <row r="27" spans="1:16" ht="89.25" x14ac:dyDescent="0.2">
      <c r="A27" s="31" t="s">
        <v>36</v>
      </c>
      <c r="B27" s="31" t="s">
        <v>37</v>
      </c>
      <c r="C27" s="32" t="s">
        <v>69</v>
      </c>
      <c r="D27" s="33" t="s">
        <v>70</v>
      </c>
      <c r="E27" s="35">
        <v>3645</v>
      </c>
      <c r="F27" s="35">
        <v>62</v>
      </c>
      <c r="G27" s="36">
        <v>3515906</v>
      </c>
      <c r="H27" s="37">
        <v>45273</v>
      </c>
      <c r="I27" s="4">
        <v>46387</v>
      </c>
      <c r="J27" s="38">
        <v>1905127.99</v>
      </c>
      <c r="K27" s="5">
        <v>1610778.01</v>
      </c>
      <c r="L27" s="40">
        <v>0.54185976246236389</v>
      </c>
      <c r="M27" s="10">
        <v>1610778.01</v>
      </c>
      <c r="N27" s="11">
        <v>0</v>
      </c>
      <c r="O27" s="59" t="s">
        <v>129</v>
      </c>
      <c r="P27" s="43" t="s">
        <v>154</v>
      </c>
    </row>
    <row r="28" spans="1:16" ht="38.25" x14ac:dyDescent="0.2">
      <c r="A28" s="31" t="s">
        <v>36</v>
      </c>
      <c r="B28" s="31" t="s">
        <v>37</v>
      </c>
      <c r="C28" s="32" t="s">
        <v>71</v>
      </c>
      <c r="D28" s="33" t="s">
        <v>72</v>
      </c>
      <c r="E28" s="35">
        <v>3223</v>
      </c>
      <c r="F28" s="44">
        <v>1</v>
      </c>
      <c r="G28" s="36">
        <v>945797</v>
      </c>
      <c r="H28" s="37">
        <v>45108</v>
      </c>
      <c r="I28" s="4">
        <v>46203</v>
      </c>
      <c r="J28" s="38">
        <v>925507.99999999988</v>
      </c>
      <c r="K28" s="5">
        <v>20289.000000000116</v>
      </c>
      <c r="L28" s="40">
        <v>0.97854825084029651</v>
      </c>
      <c r="M28" s="10">
        <v>20289</v>
      </c>
      <c r="N28" s="11">
        <v>-1.1641532182693481E-10</v>
      </c>
      <c r="O28" s="59" t="s">
        <v>129</v>
      </c>
      <c r="P28" s="20" t="s">
        <v>155</v>
      </c>
    </row>
    <row r="29" spans="1:16" ht="63.75" x14ac:dyDescent="0.2">
      <c r="A29" s="31" t="s">
        <v>36</v>
      </c>
      <c r="B29" s="31" t="s">
        <v>37</v>
      </c>
      <c r="C29" s="32" t="s">
        <v>73</v>
      </c>
      <c r="D29" s="33" t="s">
        <v>74</v>
      </c>
      <c r="E29" s="35">
        <v>3161</v>
      </c>
      <c r="F29" s="35">
        <v>64</v>
      </c>
      <c r="G29" s="36">
        <v>17844429</v>
      </c>
      <c r="H29" s="37">
        <v>45273</v>
      </c>
      <c r="I29" s="4">
        <v>46387</v>
      </c>
      <c r="J29" s="38">
        <v>11994029.289999999</v>
      </c>
      <c r="K29" s="5">
        <v>5850399.7100000009</v>
      </c>
      <c r="L29" s="40">
        <v>0.67214419077236931</v>
      </c>
      <c r="M29" s="10">
        <v>5850399.71</v>
      </c>
      <c r="N29" s="11">
        <v>0</v>
      </c>
      <c r="O29" s="59" t="s">
        <v>129</v>
      </c>
      <c r="P29" s="20" t="s">
        <v>156</v>
      </c>
    </row>
    <row r="30" spans="1:16" ht="38.25" x14ac:dyDescent="0.2">
      <c r="A30" s="31" t="s">
        <v>36</v>
      </c>
      <c r="B30" s="31" t="s">
        <v>37</v>
      </c>
      <c r="C30" s="32" t="s">
        <v>75</v>
      </c>
      <c r="D30" s="33" t="s">
        <v>76</v>
      </c>
      <c r="E30" s="35">
        <v>3161</v>
      </c>
      <c r="F30" s="35">
        <v>65</v>
      </c>
      <c r="G30" s="36">
        <v>2400896</v>
      </c>
      <c r="H30" s="37">
        <v>45247</v>
      </c>
      <c r="I30" s="4">
        <v>46387</v>
      </c>
      <c r="J30" s="38">
        <v>1003903.17</v>
      </c>
      <c r="K30" s="5">
        <v>1396992.83</v>
      </c>
      <c r="L30" s="40">
        <v>0.41813688306365626</v>
      </c>
      <c r="M30" s="10">
        <v>1396992.83</v>
      </c>
      <c r="N30" s="11">
        <v>0</v>
      </c>
      <c r="O30" s="59" t="s">
        <v>129</v>
      </c>
      <c r="P30" s="20" t="s">
        <v>157</v>
      </c>
    </row>
    <row r="31" spans="1:16" ht="102" x14ac:dyDescent="0.2">
      <c r="A31" s="31" t="s">
        <v>77</v>
      </c>
      <c r="B31" s="45" t="s">
        <v>78</v>
      </c>
      <c r="C31" s="32" t="s">
        <v>79</v>
      </c>
      <c r="D31" s="33" t="s">
        <v>80</v>
      </c>
      <c r="E31" s="35">
        <v>3228</v>
      </c>
      <c r="F31" s="35">
        <v>53</v>
      </c>
      <c r="G31" s="36">
        <v>12500000</v>
      </c>
      <c r="H31" s="37">
        <v>44859</v>
      </c>
      <c r="I31" s="4">
        <v>46387</v>
      </c>
      <c r="J31" s="38">
        <v>8789758.7400000002</v>
      </c>
      <c r="K31" s="5">
        <v>3710241.26</v>
      </c>
      <c r="L31" s="40">
        <v>0.70318069920000004</v>
      </c>
      <c r="M31" s="10">
        <v>3710241.2600000002</v>
      </c>
      <c r="N31" s="11">
        <v>0</v>
      </c>
      <c r="O31" s="47" t="s">
        <v>158</v>
      </c>
      <c r="P31" s="20" t="s">
        <v>159</v>
      </c>
    </row>
    <row r="32" spans="1:16" ht="51" x14ac:dyDescent="0.2">
      <c r="A32" s="31" t="s">
        <v>77</v>
      </c>
      <c r="B32" s="45" t="s">
        <v>78</v>
      </c>
      <c r="C32" s="32" t="s">
        <v>81</v>
      </c>
      <c r="D32" s="33" t="s">
        <v>82</v>
      </c>
      <c r="E32" s="34">
        <v>3267</v>
      </c>
      <c r="F32" s="35">
        <v>55</v>
      </c>
      <c r="G32" s="36">
        <v>30000000</v>
      </c>
      <c r="H32" s="37">
        <v>44687</v>
      </c>
      <c r="I32" s="4">
        <v>46387</v>
      </c>
      <c r="J32" s="38">
        <v>27736488.940000001</v>
      </c>
      <c r="K32" s="5">
        <v>2263511.0599999987</v>
      </c>
      <c r="L32" s="40">
        <v>0.92454963133333334</v>
      </c>
      <c r="M32" s="10">
        <v>2263511.06</v>
      </c>
      <c r="N32" s="11">
        <v>0</v>
      </c>
      <c r="O32" s="47" t="s">
        <v>158</v>
      </c>
      <c r="P32" s="20" t="s">
        <v>160</v>
      </c>
    </row>
    <row r="33" spans="1:16" ht="140.25" x14ac:dyDescent="0.2">
      <c r="A33" s="31" t="s">
        <v>77</v>
      </c>
      <c r="B33" s="45" t="s">
        <v>78</v>
      </c>
      <c r="C33" s="32" t="s">
        <v>83</v>
      </c>
      <c r="D33" s="33" t="s">
        <v>84</v>
      </c>
      <c r="E33" s="34">
        <v>3228</v>
      </c>
      <c r="F33" s="35">
        <v>64</v>
      </c>
      <c r="G33" s="36">
        <v>48510328</v>
      </c>
      <c r="H33" s="37">
        <v>44854</v>
      </c>
      <c r="I33" s="4">
        <v>46387</v>
      </c>
      <c r="J33" s="38">
        <v>24706998.659999996</v>
      </c>
      <c r="K33" s="5">
        <v>23803329.340000004</v>
      </c>
      <c r="L33" s="40">
        <v>0.50931419511325493</v>
      </c>
      <c r="M33" s="10">
        <v>23803329.34</v>
      </c>
      <c r="N33" s="11">
        <v>0</v>
      </c>
      <c r="O33" s="47" t="s">
        <v>158</v>
      </c>
      <c r="P33" s="20" t="s">
        <v>161</v>
      </c>
    </row>
    <row r="34" spans="1:16" ht="255" x14ac:dyDescent="0.2">
      <c r="A34" s="45" t="s">
        <v>77</v>
      </c>
      <c r="B34" s="45" t="s">
        <v>78</v>
      </c>
      <c r="C34" s="32" t="s">
        <v>85</v>
      </c>
      <c r="D34" s="41" t="s">
        <v>86</v>
      </c>
      <c r="E34" s="39">
        <v>3228</v>
      </c>
      <c r="F34" s="39">
        <v>49</v>
      </c>
      <c r="G34" s="36">
        <v>6239322</v>
      </c>
      <c r="H34" s="46">
        <v>45456</v>
      </c>
      <c r="I34" s="6">
        <v>46022</v>
      </c>
      <c r="J34" s="38">
        <v>5640355.3700000001</v>
      </c>
      <c r="K34" s="5">
        <v>598966.62999999989</v>
      </c>
      <c r="L34" s="40">
        <v>0.90400132738781558</v>
      </c>
      <c r="M34" s="10">
        <v>598966.63000000012</v>
      </c>
      <c r="N34" s="11">
        <v>0</v>
      </c>
      <c r="O34" s="47" t="s">
        <v>162</v>
      </c>
      <c r="P34" s="20" t="s">
        <v>163</v>
      </c>
    </row>
    <row r="35" spans="1:16" s="48" customFormat="1" ht="63.75" x14ac:dyDescent="0.25">
      <c r="A35" s="31" t="s">
        <v>87</v>
      </c>
      <c r="B35" s="31" t="s">
        <v>88</v>
      </c>
      <c r="C35" s="32" t="s">
        <v>89</v>
      </c>
      <c r="D35" s="33" t="s">
        <v>90</v>
      </c>
      <c r="E35" s="34">
        <v>3646</v>
      </c>
      <c r="F35" s="35">
        <v>48</v>
      </c>
      <c r="G35" s="36">
        <v>916718</v>
      </c>
      <c r="H35" s="37">
        <v>44658</v>
      </c>
      <c r="I35" s="4">
        <v>46387</v>
      </c>
      <c r="J35" s="38">
        <v>466303.09</v>
      </c>
      <c r="K35" s="5">
        <v>450414.91</v>
      </c>
      <c r="L35" s="40">
        <v>0.508665794715496</v>
      </c>
      <c r="M35" s="10">
        <v>404697.63</v>
      </c>
      <c r="N35" s="11">
        <v>-45717.27999999997</v>
      </c>
      <c r="O35" s="47" t="s">
        <v>164</v>
      </c>
      <c r="P35" s="47" t="s">
        <v>165</v>
      </c>
    </row>
    <row r="36" spans="1:16" ht="127.5" x14ac:dyDescent="0.2">
      <c r="A36" s="31" t="s">
        <v>87</v>
      </c>
      <c r="B36" s="31" t="s">
        <v>88</v>
      </c>
      <c r="C36" s="32" t="s">
        <v>91</v>
      </c>
      <c r="D36" s="41" t="s">
        <v>90</v>
      </c>
      <c r="E36" s="34">
        <v>3646</v>
      </c>
      <c r="F36" s="35">
        <v>49</v>
      </c>
      <c r="G36" s="36">
        <v>5072061</v>
      </c>
      <c r="H36" s="37">
        <v>44791</v>
      </c>
      <c r="I36" s="4">
        <v>46387</v>
      </c>
      <c r="J36" s="38">
        <v>2572359.1100000003</v>
      </c>
      <c r="K36" s="5">
        <v>2499701.8899999997</v>
      </c>
      <c r="L36" s="40">
        <v>0.50716249469397157</v>
      </c>
      <c r="M36" s="10">
        <v>2020342.2699999998</v>
      </c>
      <c r="N36" s="11">
        <v>-479359.61999999988</v>
      </c>
      <c r="O36" s="47" t="s">
        <v>164</v>
      </c>
      <c r="P36" s="47" t="s">
        <v>166</v>
      </c>
    </row>
    <row r="37" spans="1:16" ht="63.75" x14ac:dyDescent="0.2">
      <c r="A37" s="31" t="s">
        <v>87</v>
      </c>
      <c r="B37" s="31" t="s">
        <v>88</v>
      </c>
      <c r="C37" s="32" t="s">
        <v>92</v>
      </c>
      <c r="D37" s="49" t="s">
        <v>93</v>
      </c>
      <c r="E37" s="34">
        <v>3145</v>
      </c>
      <c r="F37" s="35">
        <v>49</v>
      </c>
      <c r="G37" s="36">
        <v>250144</v>
      </c>
      <c r="H37" s="37">
        <v>44769</v>
      </c>
      <c r="I37" s="4">
        <v>45930</v>
      </c>
      <c r="J37" s="38">
        <v>214636.83</v>
      </c>
      <c r="K37" s="5">
        <v>35507.170000000013</v>
      </c>
      <c r="L37" s="40">
        <v>0.85805308142509906</v>
      </c>
      <c r="M37" s="10">
        <v>35507.160000000003</v>
      </c>
      <c r="N37" s="11">
        <v>-1.0000000009313226E-2</v>
      </c>
      <c r="O37" s="47" t="s">
        <v>167</v>
      </c>
      <c r="P37" s="47" t="s">
        <v>168</v>
      </c>
    </row>
    <row r="38" spans="1:16" ht="409.5" x14ac:dyDescent="0.2">
      <c r="A38" s="31" t="s">
        <v>87</v>
      </c>
      <c r="B38" s="31" t="s">
        <v>88</v>
      </c>
      <c r="C38" s="32" t="s">
        <v>94</v>
      </c>
      <c r="D38" s="33" t="s">
        <v>95</v>
      </c>
      <c r="E38" s="34">
        <v>3145</v>
      </c>
      <c r="F38" s="35">
        <v>44</v>
      </c>
      <c r="G38" s="36">
        <v>4198804</v>
      </c>
      <c r="H38" s="37">
        <v>44791</v>
      </c>
      <c r="I38" s="4">
        <v>46203</v>
      </c>
      <c r="J38" s="38">
        <v>996222.04</v>
      </c>
      <c r="K38" s="5">
        <v>3202581.96</v>
      </c>
      <c r="L38" s="40">
        <v>0.23726328735516114</v>
      </c>
      <c r="M38" s="10">
        <v>3202581.96</v>
      </c>
      <c r="N38" s="11">
        <v>0</v>
      </c>
      <c r="O38" s="47" t="s">
        <v>167</v>
      </c>
      <c r="P38" s="47" t="s">
        <v>169</v>
      </c>
    </row>
    <row r="39" spans="1:16" ht="165.75" x14ac:dyDescent="0.2">
      <c r="A39" s="31" t="s">
        <v>87</v>
      </c>
      <c r="B39" s="31" t="s">
        <v>88</v>
      </c>
      <c r="C39" s="32" t="s">
        <v>96</v>
      </c>
      <c r="D39" s="33" t="s">
        <v>97</v>
      </c>
      <c r="E39" s="34">
        <v>3145</v>
      </c>
      <c r="F39" s="35">
        <v>52</v>
      </c>
      <c r="G39" s="36">
        <v>5000000</v>
      </c>
      <c r="H39" s="37">
        <v>44957</v>
      </c>
      <c r="I39" s="4">
        <v>46203</v>
      </c>
      <c r="J39" s="38">
        <v>4196760</v>
      </c>
      <c r="K39" s="5">
        <v>803240</v>
      </c>
      <c r="L39" s="42">
        <v>0.83935199999999999</v>
      </c>
      <c r="M39" s="10">
        <v>803240</v>
      </c>
      <c r="N39" s="11">
        <v>0</v>
      </c>
      <c r="O39" s="47" t="s">
        <v>167</v>
      </c>
      <c r="P39" s="47" t="s">
        <v>170</v>
      </c>
    </row>
    <row r="40" spans="1:16" ht="140.25" x14ac:dyDescent="0.2">
      <c r="A40" s="31" t="s">
        <v>87</v>
      </c>
      <c r="B40" s="31" t="s">
        <v>88</v>
      </c>
      <c r="C40" s="32" t="s">
        <v>98</v>
      </c>
      <c r="D40" s="33" t="s">
        <v>99</v>
      </c>
      <c r="E40" s="34" t="s">
        <v>100</v>
      </c>
      <c r="F40" s="35" t="s">
        <v>101</v>
      </c>
      <c r="G40" s="36">
        <v>1461385</v>
      </c>
      <c r="H40" s="37">
        <v>44791</v>
      </c>
      <c r="I40" s="4">
        <v>46387</v>
      </c>
      <c r="J40" s="38">
        <v>1435844.48</v>
      </c>
      <c r="K40" s="5">
        <v>25540.520000000019</v>
      </c>
      <c r="L40" s="40">
        <v>0.98252307229101155</v>
      </c>
      <c r="M40" s="10">
        <v>25540.52</v>
      </c>
      <c r="N40" s="11">
        <v>0</v>
      </c>
      <c r="O40" s="47" t="s">
        <v>167</v>
      </c>
      <c r="P40" s="47" t="s">
        <v>171</v>
      </c>
    </row>
    <row r="41" spans="1:16" ht="89.25" x14ac:dyDescent="0.2">
      <c r="A41" s="31" t="s">
        <v>87</v>
      </c>
      <c r="B41" s="31" t="s">
        <v>88</v>
      </c>
      <c r="C41" s="32" t="s">
        <v>102</v>
      </c>
      <c r="D41" s="33" t="s">
        <v>103</v>
      </c>
      <c r="E41" s="34" t="s">
        <v>104</v>
      </c>
      <c r="F41" s="35">
        <v>42</v>
      </c>
      <c r="G41" s="36">
        <v>1908220</v>
      </c>
      <c r="H41" s="37">
        <v>44791</v>
      </c>
      <c r="I41" s="4">
        <v>46387</v>
      </c>
      <c r="J41" s="38">
        <v>1652536.6</v>
      </c>
      <c r="K41" s="5">
        <v>255683.39999999991</v>
      </c>
      <c r="L41" s="40">
        <v>0.86600947479850332</v>
      </c>
      <c r="M41" s="10">
        <v>255683.4</v>
      </c>
      <c r="N41" s="11">
        <v>0</v>
      </c>
      <c r="O41" s="47" t="s">
        <v>167</v>
      </c>
      <c r="P41" s="47" t="s">
        <v>172</v>
      </c>
    </row>
    <row r="42" spans="1:16" ht="178.5" x14ac:dyDescent="0.2">
      <c r="A42" s="31" t="s">
        <v>87</v>
      </c>
      <c r="B42" s="31" t="s">
        <v>88</v>
      </c>
      <c r="C42" s="32" t="s">
        <v>105</v>
      </c>
      <c r="D42" s="33" t="s">
        <v>106</v>
      </c>
      <c r="E42" s="34" t="s">
        <v>104</v>
      </c>
      <c r="F42" s="35" t="s">
        <v>107</v>
      </c>
      <c r="G42" s="36">
        <v>3626535</v>
      </c>
      <c r="H42" s="37">
        <v>44854</v>
      </c>
      <c r="I42" s="4">
        <v>46387</v>
      </c>
      <c r="J42" s="38">
        <v>2657797.46</v>
      </c>
      <c r="K42" s="5">
        <v>968737.54</v>
      </c>
      <c r="L42" s="40">
        <v>0.73287517147911163</v>
      </c>
      <c r="M42" s="10">
        <v>968737.54</v>
      </c>
      <c r="N42" s="11">
        <v>0</v>
      </c>
      <c r="O42" s="47" t="s">
        <v>167</v>
      </c>
      <c r="P42" s="47" t="s">
        <v>173</v>
      </c>
    </row>
    <row r="43" spans="1:16" ht="306" x14ac:dyDescent="0.2">
      <c r="A43" s="31" t="s">
        <v>87</v>
      </c>
      <c r="B43" s="31" t="s">
        <v>88</v>
      </c>
      <c r="C43" s="32" t="s">
        <v>108</v>
      </c>
      <c r="D43" s="41" t="s">
        <v>109</v>
      </c>
      <c r="E43" s="34">
        <v>3145</v>
      </c>
      <c r="F43" s="35">
        <v>68</v>
      </c>
      <c r="G43" s="36">
        <v>6621170</v>
      </c>
      <c r="H43" s="37">
        <v>44910</v>
      </c>
      <c r="I43" s="4">
        <v>46203</v>
      </c>
      <c r="J43" s="38">
        <v>850477.72</v>
      </c>
      <c r="K43" s="5">
        <v>5770692.2800000003</v>
      </c>
      <c r="L43" s="40">
        <v>0.12844825310330349</v>
      </c>
      <c r="M43" s="10">
        <v>5770692.2800000003</v>
      </c>
      <c r="N43" s="11">
        <v>0</v>
      </c>
      <c r="O43" s="47" t="s">
        <v>167</v>
      </c>
      <c r="P43" s="47" t="s">
        <v>174</v>
      </c>
    </row>
    <row r="44" spans="1:16" ht="153" x14ac:dyDescent="0.2">
      <c r="A44" s="31" t="s">
        <v>87</v>
      </c>
      <c r="B44" s="31" t="s">
        <v>88</v>
      </c>
      <c r="C44" s="32" t="s">
        <v>110</v>
      </c>
      <c r="D44" s="33" t="s">
        <v>111</v>
      </c>
      <c r="E44" s="34">
        <v>3145</v>
      </c>
      <c r="F44" s="35">
        <v>66</v>
      </c>
      <c r="G44" s="36">
        <v>6000000</v>
      </c>
      <c r="H44" s="37">
        <v>44854</v>
      </c>
      <c r="I44" s="4">
        <v>46022</v>
      </c>
      <c r="J44" s="38">
        <v>3944065.5199999996</v>
      </c>
      <c r="K44" s="5">
        <v>2055934.4800000004</v>
      </c>
      <c r="L44" s="40">
        <v>0.65734425333333324</v>
      </c>
      <c r="M44" s="10">
        <v>2055934.48</v>
      </c>
      <c r="N44" s="11">
        <v>0</v>
      </c>
      <c r="O44" s="47" t="s">
        <v>167</v>
      </c>
      <c r="P44" s="47" t="s">
        <v>175</v>
      </c>
    </row>
    <row r="45" spans="1:16" ht="178.5" x14ac:dyDescent="0.2">
      <c r="A45" s="31" t="s">
        <v>87</v>
      </c>
      <c r="B45" s="31" t="s">
        <v>88</v>
      </c>
      <c r="C45" s="32" t="s">
        <v>112</v>
      </c>
      <c r="D45" s="33" t="s">
        <v>113</v>
      </c>
      <c r="E45" s="34">
        <v>3145</v>
      </c>
      <c r="F45" s="34" t="s">
        <v>114</v>
      </c>
      <c r="G45" s="36">
        <v>1247758</v>
      </c>
      <c r="H45" s="37">
        <v>45474</v>
      </c>
      <c r="I45" s="4">
        <v>46446</v>
      </c>
      <c r="J45" s="50">
        <v>599640.63</v>
      </c>
      <c r="K45" s="5">
        <v>648117.37</v>
      </c>
      <c r="L45" s="40">
        <v>0.48057446235568113</v>
      </c>
      <c r="M45" s="10">
        <v>498117.37</v>
      </c>
      <c r="N45" s="11">
        <v>-150000</v>
      </c>
      <c r="O45" s="47" t="s">
        <v>167</v>
      </c>
      <c r="P45" s="47" t="s">
        <v>176</v>
      </c>
    </row>
    <row r="46" spans="1:16" ht="114.75" x14ac:dyDescent="0.2">
      <c r="A46" s="31" t="s">
        <v>87</v>
      </c>
      <c r="B46" s="31" t="s">
        <v>88</v>
      </c>
      <c r="C46" s="32" t="s">
        <v>115</v>
      </c>
      <c r="D46" s="33" t="s">
        <v>116</v>
      </c>
      <c r="E46" s="34">
        <v>3146</v>
      </c>
      <c r="F46" s="34" t="s">
        <v>114</v>
      </c>
      <c r="G46" s="36">
        <v>1266729</v>
      </c>
      <c r="H46" s="37">
        <v>45474</v>
      </c>
      <c r="I46" s="4">
        <v>46446</v>
      </c>
      <c r="J46" s="50">
        <v>1041847.1699999999</v>
      </c>
      <c r="K46" s="5">
        <v>224881.83000000007</v>
      </c>
      <c r="L46" s="40">
        <v>0.8224704494805124</v>
      </c>
      <c r="M46" s="10">
        <v>224881.83</v>
      </c>
      <c r="N46" s="11">
        <v>0</v>
      </c>
      <c r="O46" s="47" t="s">
        <v>167</v>
      </c>
      <c r="P46" s="47" t="s">
        <v>177</v>
      </c>
    </row>
    <row r="47" spans="1:16" ht="216.75" x14ac:dyDescent="0.2">
      <c r="A47" s="31" t="s">
        <v>87</v>
      </c>
      <c r="B47" s="31" t="s">
        <v>88</v>
      </c>
      <c r="C47" s="32" t="s">
        <v>117</v>
      </c>
      <c r="D47" s="33" t="s">
        <v>118</v>
      </c>
      <c r="E47" s="34">
        <v>3143</v>
      </c>
      <c r="F47" s="35">
        <v>41</v>
      </c>
      <c r="G47" s="36">
        <v>18370000</v>
      </c>
      <c r="H47" s="37">
        <v>44855</v>
      </c>
      <c r="I47" s="4">
        <v>46387</v>
      </c>
      <c r="J47" s="38">
        <v>1667277.92</v>
      </c>
      <c r="K47" s="5">
        <v>16702722.08</v>
      </c>
      <c r="L47" s="40">
        <v>9.0760910179640719E-2</v>
      </c>
      <c r="M47" s="10">
        <v>16702722.08</v>
      </c>
      <c r="N47" s="11">
        <v>0</v>
      </c>
      <c r="O47" s="47" t="s">
        <v>167</v>
      </c>
      <c r="P47" s="47" t="s">
        <v>178</v>
      </c>
    </row>
    <row r="48" spans="1:16" ht="178.5" x14ac:dyDescent="0.2">
      <c r="A48" s="31" t="s">
        <v>87</v>
      </c>
      <c r="B48" s="31" t="s">
        <v>88</v>
      </c>
      <c r="C48" s="32" t="s">
        <v>119</v>
      </c>
      <c r="D48" s="33" t="s">
        <v>120</v>
      </c>
      <c r="E48" s="34" t="s">
        <v>121</v>
      </c>
      <c r="F48" s="34" t="s">
        <v>122</v>
      </c>
      <c r="G48" s="36">
        <v>8399684</v>
      </c>
      <c r="H48" s="37">
        <v>44791</v>
      </c>
      <c r="I48" s="4">
        <v>46387</v>
      </c>
      <c r="J48" s="38">
        <v>7745364.3399999999</v>
      </c>
      <c r="K48" s="5">
        <v>654319.66000000015</v>
      </c>
      <c r="L48" s="40">
        <v>0.92210187192756299</v>
      </c>
      <c r="M48" s="10">
        <v>654319.66</v>
      </c>
      <c r="N48" s="11">
        <v>0</v>
      </c>
      <c r="O48" s="47" t="s">
        <v>167</v>
      </c>
      <c r="P48" s="47" t="s">
        <v>179</v>
      </c>
    </row>
    <row r="49" spans="1:16" ht="102" x14ac:dyDescent="0.2">
      <c r="A49" s="31" t="s">
        <v>87</v>
      </c>
      <c r="B49" s="31" t="s">
        <v>88</v>
      </c>
      <c r="C49" s="32" t="s">
        <v>123</v>
      </c>
      <c r="D49" s="33" t="s">
        <v>124</v>
      </c>
      <c r="E49" s="34">
        <v>1383</v>
      </c>
      <c r="F49" s="35">
        <v>45</v>
      </c>
      <c r="G49" s="36">
        <v>873360</v>
      </c>
      <c r="H49" s="37">
        <v>45364</v>
      </c>
      <c r="I49" s="6">
        <v>46022</v>
      </c>
      <c r="J49" s="38">
        <v>667180.00999999989</v>
      </c>
      <c r="K49" s="5">
        <v>206179.99000000011</v>
      </c>
      <c r="L49" s="40">
        <v>0.76392325043510112</v>
      </c>
      <c r="M49" s="10">
        <v>204867.01</v>
      </c>
      <c r="N49" s="11">
        <v>-1312.9800000001001</v>
      </c>
      <c r="O49" s="47" t="s">
        <v>167</v>
      </c>
      <c r="P49" s="47" t="s">
        <v>180</v>
      </c>
    </row>
    <row r="50" spans="1:16" ht="89.25" x14ac:dyDescent="0.2">
      <c r="A50" s="31" t="s">
        <v>87</v>
      </c>
      <c r="B50" s="31" t="s">
        <v>88</v>
      </c>
      <c r="C50" s="32" t="s">
        <v>125</v>
      </c>
      <c r="D50" s="33" t="s">
        <v>126</v>
      </c>
      <c r="E50" s="35">
        <v>3646</v>
      </c>
      <c r="F50" s="35">
        <v>41</v>
      </c>
      <c r="G50" s="36">
        <v>3888162</v>
      </c>
      <c r="H50" s="37">
        <v>45456</v>
      </c>
      <c r="I50" s="4">
        <v>46386</v>
      </c>
      <c r="J50" s="38">
        <v>83600</v>
      </c>
      <c r="K50" s="5">
        <v>3804562</v>
      </c>
      <c r="L50" s="42">
        <v>2.1501161731429914E-2</v>
      </c>
      <c r="M50" s="10">
        <v>3804562</v>
      </c>
      <c r="N50" s="11">
        <v>0</v>
      </c>
      <c r="O50" s="47" t="s">
        <v>167</v>
      </c>
      <c r="P50" s="47" t="s">
        <v>181</v>
      </c>
    </row>
    <row r="51" spans="1:16" x14ac:dyDescent="0.2">
      <c r="A51" s="51"/>
      <c r="B51" s="51"/>
      <c r="C51" s="52"/>
      <c r="D51" s="53"/>
      <c r="E51" s="54"/>
      <c r="F51" s="54"/>
      <c r="G51" s="55">
        <f>SUM(G4:G50)</f>
        <v>313539856</v>
      </c>
      <c r="H51" s="56"/>
      <c r="I51" s="7"/>
      <c r="J51" s="57">
        <f>SUM(J4:J50)</f>
        <v>190723185.89999998</v>
      </c>
      <c r="K51" s="8">
        <f>SUM(K4:K50)</f>
        <v>122816670.09999999</v>
      </c>
      <c r="L51" s="53"/>
      <c r="M51" s="57">
        <f>SUM(M4:M50)</f>
        <v>120753009.25999998</v>
      </c>
      <c r="N51" s="57">
        <f>SUM(N4:N50)</f>
        <v>-2063660.8400000003</v>
      </c>
      <c r="P51" s="12"/>
    </row>
    <row r="52" spans="1:16" x14ac:dyDescent="0.2">
      <c r="K52" s="9">
        <f>G51-J51-K51</f>
        <v>0</v>
      </c>
      <c r="N52" s="15">
        <f>K51-M51+N51</f>
        <v>1.8160790205001831E-8</v>
      </c>
    </row>
  </sheetData>
  <sheetProtection formatCells="0" formatColumns="0" formatRows="0" insertHyperlinks="0" autoFilter="0" pivotTables="0"/>
  <mergeCells count="1">
    <mergeCell ref="M1:N2"/>
  </mergeCells>
  <printOptions headings="1" gridLines="1"/>
  <pageMargins left="0" right="0" top="0.25" bottom="0.5" header="0.3" footer="0.3"/>
  <pageSetup paperSize="5" scale="32" fitToHeight="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504C0F23CB00479A274D137C637391" ma:contentTypeVersion="19" ma:contentTypeDescription="Create a new document." ma:contentTypeScope="" ma:versionID="73431200ec1c433c5e2cd45e16a71d19">
  <xsd:schema xmlns:xsd="http://www.w3.org/2001/XMLSchema" xmlns:xs="http://www.w3.org/2001/XMLSchema" xmlns:p="http://schemas.microsoft.com/office/2006/metadata/properties" xmlns:ns2="b2d6e711-3e17-4231-b2e3-598fb9af2c65" xmlns:ns3="c436a804-7e1a-419f-b30d-27024cfbfd30" targetNamespace="http://schemas.microsoft.com/office/2006/metadata/properties" ma:root="true" ma:fieldsID="469d35b9e9d7ddd986796e13d5edb0db" ns2:_="" ns3:_="">
    <xsd:import namespace="b2d6e711-3e17-4231-b2e3-598fb9af2c65"/>
    <xsd:import namespace="c436a804-7e1a-419f-b30d-27024cfbfd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Item13"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6e711-3e17-4231-b2e3-598fb9af2c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Item13" ma:index="24" nillable="true" ma:displayName="Other" ma:format="Dropdown" ma:internalName="Item13">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36a804-7e1a-419f-b30d-27024cfbfd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6ce8772-851e-4034-8fc1-cb205edb53ba}" ma:internalName="TaxCatchAll" ma:showField="CatchAllData" ma:web="c436a804-7e1a-419f-b30d-27024cfbfd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tem13 xmlns="b2d6e711-3e17-4231-b2e3-598fb9af2c65" xsi:nil="true"/>
    <lcf76f155ced4ddcb4097134ff3c332f xmlns="b2d6e711-3e17-4231-b2e3-598fb9af2c65">
      <Terms xmlns="http://schemas.microsoft.com/office/infopath/2007/PartnerControls"/>
    </lcf76f155ced4ddcb4097134ff3c332f>
    <TaxCatchAll xmlns="c436a804-7e1a-419f-b30d-27024cfbfd30" xsi:nil="true"/>
  </documentManagement>
</p:properties>
</file>

<file path=customXml/itemProps1.xml><?xml version="1.0" encoding="utf-8"?>
<ds:datastoreItem xmlns:ds="http://schemas.openxmlformats.org/officeDocument/2006/customXml" ds:itemID="{2D16CDF5-BC7E-4741-ADEA-00BA05CB4636}"/>
</file>

<file path=customXml/itemProps2.xml><?xml version="1.0" encoding="utf-8"?>
<ds:datastoreItem xmlns:ds="http://schemas.openxmlformats.org/officeDocument/2006/customXml" ds:itemID="{9C222FF9-4175-47A8-9045-70FC83C7E444}"/>
</file>

<file path=customXml/itemProps3.xml><?xml version="1.0" encoding="utf-8"?>
<ds:datastoreItem xmlns:ds="http://schemas.openxmlformats.org/officeDocument/2006/customXml" ds:itemID="{51629DCE-BC6B-4B7C-988B-144A9D52A9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DHS ACTIVE PROJECTS</vt:lpstr>
      <vt:lpstr>'DHS ACTIVE PROJECTS'!Print_Area</vt:lpstr>
      <vt:lpstr>'DHS ACTIVE PROJECTS'!Print_Titles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K. Hadwick</dc:creator>
  <cp:lastModifiedBy>Christina K. Hadwick</cp:lastModifiedBy>
  <dcterms:created xsi:type="dcterms:W3CDTF">2025-12-17T22:47:10Z</dcterms:created>
  <dcterms:modified xsi:type="dcterms:W3CDTF">2025-12-17T22:57:39Z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0x01010095504C0F23CB00479A274D137C637391</vt:lpwstr>
  </property>
</Properties>
</file>